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prietop\Documents\ERIKA PRIETO 2020\COMITES DIRECTIVOS\COMITES 2021\anexos comite 29012021\"/>
    </mc:Choice>
  </mc:AlternateContent>
  <bookViews>
    <workbookView xWindow="0" yWindow="0" windowWidth="28800" windowHeight="11400" tabRatio="552" firstSheet="2" activeTab="2"/>
  </bookViews>
  <sheets>
    <sheet name="DIFERENCIAS" sheetId="52" state="hidden" r:id="rId1"/>
    <sheet name="SOPORTE REPROGRAMACIÓN $ 2017" sheetId="53" state="hidden" r:id="rId2"/>
    <sheet name="Diciembre 2020"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'Diciembre 2020'!$A:$AL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6" i="93" l="1"/>
  <c r="AF23" i="93" l="1"/>
  <c r="AF35" i="93"/>
  <c r="AJ45" i="93" l="1"/>
  <c r="AJ44" i="93"/>
  <c r="AJ37" i="93"/>
  <c r="AI37" i="93"/>
  <c r="AJ34" i="93"/>
  <c r="AJ20" i="93"/>
  <c r="AJ21" i="93"/>
  <c r="AK43" i="93" l="1"/>
  <c r="AL20" i="93" l="1"/>
  <c r="AG74" i="93" l="1"/>
  <c r="AF74" i="93"/>
  <c r="AJ73" i="93"/>
  <c r="AJ64" i="93"/>
  <c r="AJ63" i="93"/>
  <c r="AG66" i="93"/>
  <c r="AF66" i="93"/>
  <c r="AJ55" i="93"/>
  <c r="AJ54" i="93"/>
  <c r="AG56" i="93"/>
  <c r="AG46" i="93"/>
  <c r="AF46" i="93"/>
  <c r="AL44" i="93"/>
  <c r="AK44" i="93"/>
  <c r="AL45" i="93"/>
  <c r="AK45" i="93"/>
  <c r="AG41" i="93"/>
  <c r="AF41" i="93"/>
  <c r="AJ33" i="93"/>
  <c r="AJ32" i="93"/>
  <c r="AJ31" i="93"/>
  <c r="AL33" i="93"/>
  <c r="AK33" i="93"/>
  <c r="AG23" i="93"/>
  <c r="AL18" i="93"/>
  <c r="AK18" i="93"/>
  <c r="AJ18" i="93"/>
  <c r="AI18" i="93"/>
  <c r="AL16" i="93" l="1"/>
  <c r="AL17" i="93"/>
  <c r="AL19" i="93"/>
  <c r="AL21" i="93"/>
  <c r="AL22" i="93"/>
  <c r="AL31" i="93"/>
  <c r="AL32" i="93"/>
  <c r="AL34" i="93"/>
  <c r="AL43" i="93"/>
  <c r="AL54" i="93"/>
  <c r="AL55" i="93"/>
  <c r="AL63" i="93"/>
  <c r="AL64" i="93"/>
  <c r="AL73" i="93"/>
  <c r="AL74" i="93" s="1"/>
  <c r="AL37" i="93"/>
  <c r="AL38" i="93"/>
  <c r="AL39" i="93"/>
  <c r="AK73" i="93"/>
  <c r="AK74" i="93" s="1"/>
  <c r="AL65" i="93"/>
  <c r="AK64" i="93"/>
  <c r="AK65" i="93"/>
  <c r="AK63" i="93"/>
  <c r="AK55" i="93"/>
  <c r="AK54" i="93"/>
  <c r="AJ43" i="93"/>
  <c r="AI43" i="93"/>
  <c r="AJ38" i="93"/>
  <c r="AJ39" i="93"/>
  <c r="AJ40" i="93"/>
  <c r="AI38" i="93"/>
  <c r="AI39" i="93"/>
  <c r="AI40" i="93"/>
  <c r="AK40" i="93"/>
  <c r="AL40" i="93"/>
  <c r="AK38" i="93"/>
  <c r="AK39" i="93"/>
  <c r="AK37" i="93"/>
  <c r="AG35" i="93"/>
  <c r="AK32" i="93"/>
  <c r="AK34" i="93"/>
  <c r="AK31" i="93"/>
  <c r="AJ17" i="93"/>
  <c r="AJ19" i="93"/>
  <c r="AI17" i="93"/>
  <c r="AI19" i="93"/>
  <c r="AJ16" i="93"/>
  <c r="AI16" i="93"/>
  <c r="AK17" i="93"/>
  <c r="AK19" i="93"/>
  <c r="AK20" i="93"/>
  <c r="AK21" i="93"/>
  <c r="AK22" i="93"/>
  <c r="AK16" i="93"/>
  <c r="F72" i="53"/>
  <c r="O67" i="53"/>
  <c r="M67" i="53"/>
  <c r="K67" i="53"/>
  <c r="I67" i="53"/>
  <c r="J66" i="53"/>
  <c r="L66" i="53" s="1"/>
  <c r="O59" i="53"/>
  <c r="M59" i="53"/>
  <c r="K59" i="53"/>
  <c r="I59" i="53"/>
  <c r="J57" i="53"/>
  <c r="L57" i="53" s="1"/>
  <c r="J58" i="53"/>
  <c r="N58" i="53" s="1"/>
  <c r="J49" i="53"/>
  <c r="L49" i="53" s="1"/>
  <c r="J48" i="53"/>
  <c r="J50" i="53" s="1"/>
  <c r="I50" i="53"/>
  <c r="I40" i="53"/>
  <c r="J38" i="53"/>
  <c r="L38" i="53" s="1"/>
  <c r="J39" i="53"/>
  <c r="L39" i="53" s="1"/>
  <c r="J37" i="53"/>
  <c r="O36" i="53"/>
  <c r="J34" i="53"/>
  <c r="P34" i="53" s="1"/>
  <c r="J35" i="53"/>
  <c r="L35" i="53" s="1"/>
  <c r="J33" i="53"/>
  <c r="N33" i="53" s="1"/>
  <c r="P33" i="53"/>
  <c r="I36" i="53"/>
  <c r="J31" i="53"/>
  <c r="J30" i="53"/>
  <c r="N30" i="53" s="1"/>
  <c r="I32" i="53"/>
  <c r="J17" i="53"/>
  <c r="L17" i="53" s="1"/>
  <c r="J18" i="53"/>
  <c r="L18" i="53" s="1"/>
  <c r="J19" i="53"/>
  <c r="P19" i="53" s="1"/>
  <c r="J20" i="53"/>
  <c r="L20" i="53" s="1"/>
  <c r="J16" i="53"/>
  <c r="L16" i="53" s="1"/>
  <c r="I21" i="53"/>
  <c r="Q16" i="53"/>
  <c r="Q17" i="53"/>
  <c r="Q18" i="53"/>
  <c r="Q19" i="53"/>
  <c r="Q20" i="53"/>
  <c r="Q30" i="53"/>
  <c r="Q32" i="53" s="1"/>
  <c r="Q31" i="53"/>
  <c r="Q33" i="53"/>
  <c r="Q34" i="53"/>
  <c r="Q36" i="53" s="1"/>
  <c r="Q35" i="53"/>
  <c r="Q37" i="53"/>
  <c r="Q38" i="53"/>
  <c r="Q39" i="53"/>
  <c r="Q40" i="53" s="1"/>
  <c r="Q48" i="53"/>
  <c r="Q50" i="53" s="1"/>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N57" i="53"/>
  <c r="N59" i="53" s="1"/>
  <c r="P57" i="53"/>
  <c r="P37" i="53"/>
  <c r="N37" i="53"/>
  <c r="L37" i="53"/>
  <c r="L30" i="53"/>
  <c r="P31" i="53"/>
  <c r="J32" i="53"/>
  <c r="L31" i="53"/>
  <c r="N31" i="53"/>
  <c r="N17" i="53"/>
  <c r="N48" i="53"/>
  <c r="P48" i="53"/>
  <c r="P58" i="53"/>
  <c r="P18" i="53"/>
  <c r="N18" i="53"/>
  <c r="N16" i="53"/>
  <c r="R31" i="53" l="1"/>
  <c r="N20" i="53"/>
  <c r="N21" i="53" s="1"/>
  <c r="L48" i="53"/>
  <c r="R48" i="53" s="1"/>
  <c r="N66" i="53"/>
  <c r="N67" i="53" s="1"/>
  <c r="L33" i="53"/>
  <c r="R33" i="53" s="1"/>
  <c r="P20" i="53"/>
  <c r="R20" i="53" s="1"/>
  <c r="P39" i="53"/>
  <c r="P17" i="53"/>
  <c r="R17" i="53" s="1"/>
  <c r="N19" i="53"/>
  <c r="L34" i="53"/>
  <c r="J40" i="53"/>
  <c r="R57" i="53"/>
  <c r="R18" i="53"/>
  <c r="P59" i="53"/>
  <c r="N32" i="53"/>
  <c r="P49" i="53"/>
  <c r="P50" i="53" s="1"/>
  <c r="Q21" i="53"/>
  <c r="F69" i="53"/>
  <c r="Q59" i="53"/>
  <c r="R37" i="53"/>
  <c r="P30" i="53"/>
  <c r="P32" i="53" s="1"/>
  <c r="N49" i="53"/>
  <c r="N50" i="53" s="1"/>
  <c r="Q69" i="53"/>
  <c r="L67" i="53"/>
  <c r="L40" i="53"/>
  <c r="L50" i="53"/>
  <c r="P35" i="53"/>
  <c r="P36" i="53" s="1"/>
  <c r="L32" i="53"/>
  <c r="P16" i="53"/>
  <c r="J59" i="53"/>
  <c r="P66" i="53"/>
  <c r="P67" i="53" s="1"/>
  <c r="J21" i="53"/>
  <c r="N35" i="53"/>
  <c r="N34" i="53"/>
  <c r="R34" i="53" s="1"/>
  <c r="N39" i="53"/>
  <c r="J36" i="53"/>
  <c r="N38" i="53"/>
  <c r="P38" i="53"/>
  <c r="L58" i="53"/>
  <c r="R58" i="53" s="1"/>
  <c r="J67" i="53"/>
  <c r="L19" i="53"/>
  <c r="R19" i="53" s="1"/>
  <c r="AL56" i="93"/>
  <c r="AK56" i="93"/>
  <c r="AL35" i="93"/>
  <c r="AK35" i="93"/>
  <c r="AL66" i="93"/>
  <c r="AK46" i="93"/>
  <c r="AK66" i="93"/>
  <c r="AL41" i="93"/>
  <c r="AL46" i="93"/>
  <c r="AK41" i="93"/>
  <c r="AK23" i="93"/>
  <c r="AL23" i="93"/>
  <c r="R39" i="53" l="1"/>
  <c r="P21" i="53"/>
  <c r="R59" i="53"/>
  <c r="T59" i="53" s="1"/>
  <c r="P40" i="53"/>
  <c r="L36" i="53"/>
  <c r="R30" i="53"/>
  <c r="R32" i="53" s="1"/>
  <c r="T32" i="53" s="1"/>
  <c r="R49" i="53"/>
  <c r="R50" i="53"/>
  <c r="T50" i="53" s="1"/>
  <c r="R16" i="53"/>
  <c r="R21" i="53" s="1"/>
  <c r="T21" i="53" s="1"/>
  <c r="N40" i="53"/>
  <c r="N36" i="53"/>
  <c r="R38" i="53"/>
  <c r="R40" i="53" s="1"/>
  <c r="T40" i="53" s="1"/>
  <c r="R66" i="53"/>
  <c r="R67" i="53" s="1"/>
  <c r="T67" i="53" s="1"/>
  <c r="L59" i="53"/>
  <c r="R35" i="53"/>
  <c r="R36" i="53" s="1"/>
  <c r="T36" i="53" s="1"/>
  <c r="L21" i="53"/>
  <c r="R69" i="53" l="1"/>
  <c r="S69" i="53" s="1"/>
</calcChain>
</file>

<file path=xl/sharedStrings.xml><?xml version="1.0" encoding="utf-8"?>
<sst xmlns="http://schemas.openxmlformats.org/spreadsheetml/2006/main" count="513" uniqueCount="157">
  <si>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</si>
  <si>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</si>
  <si>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</si>
  <si>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</si>
  <si>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</si>
  <si>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</si>
  <si>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</si>
  <si>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</si>
  <si>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</si>
  <si>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</si>
  <si>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</si>
  <si>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</si>
  <si>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</si>
  <si>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</si>
  <si>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</si>
  <si>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</si>
  <si>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</si>
  <si>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</si>
  <si>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</si>
  <si>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</si>
  <si>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</si>
  <si>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</si>
  <si>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</si>
  <si>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</si>
  <si>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</si>
  <si>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</si>
  <si>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</si>
  <si>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</si>
  <si>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</si>
  <si>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</si>
  <si>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</si>
  <si>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</si>
  <si>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</si>
  <si>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</si>
  <si>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</si>
  <si>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</si>
  <si>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</si>
  <si>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</si>
  <si>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</si>
  <si>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</si>
  <si>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</si>
  <si>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</si>
  <si>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</si>
  <si>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</si>
  <si>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</si>
  <si>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</si>
  <si>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</si>
  <si>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</si>
  <si>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</si>
  <si>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</si>
  <si>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</si>
  <si>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</si>
  <si>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</si>
  <si>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</si>
  <si>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</si>
  <si>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</si>
  <si>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</si>
  <si>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</si>
  <si>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</si>
  <si>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</si>
  <si>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</si>
  <si>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</si>
  <si>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</si>
  <si>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</si>
  <si>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</si>
  <si>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</si>
  <si>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</si>
  <si>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</si>
  <si>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</si>
  <si>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</si>
  <si>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</si>
  <si>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</si>
  <si>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</si>
  <si>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</si>
  <si>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</si>
  <si>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</si>
  <si>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</si>
  <si>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</si>
  <si>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</si>
  <si>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</si>
  <si>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</si>
  <si>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</si>
  <si>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</si>
  <si>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</si>
  <si>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</si>
  <si>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</si>
  <si>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</si>
  <si>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</si>
  <si>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</si>
  <si>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</si>
  <si>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</si>
  <si>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</si>
  <si>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</si>
  <si>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</si>
  <si>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</si>
  <si>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</si>
  <si>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</si>
  <si>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</si>
  <si>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</si>
  <si>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</si>
  <si>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</si>
  <si>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</si>
  <si>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</si>
  <si>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</si>
  <si>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</si>
  <si>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</si>
  <si>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</si>
  <si>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</si>
  <si>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</si>
  <si>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</si>
  <si>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</si>
  <si>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</si>
  <si>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</si>
  <si>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</si>
  <si>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</si>
  <si>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</si>
  <si>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</si>
  <si>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</si>
  <si>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</si>
  <si>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</si>
  <si>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</si>
  <si>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</si>
  <si>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</si>
  <si>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</si>
  <si>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</si>
  <si>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</si>
  <si>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</si>
  <si>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</si>
  <si>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Porcentaje de compromisos de vigencias anteriores fenecidas que cumplan con los requisitos técnicos, financieros y jurídicos pagados</t>
  </si>
  <si>
    <t>NA</t>
  </si>
  <si>
    <t>Porcentaje de ejecución   las intervenciones de infraestructura priorizadas en el convenio interadministrativo No. 618 de 2018</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</si>
  <si>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</si>
  <si>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</si>
  <si>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</si>
  <si>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13 - Reasentar 4.000 hogares localizados en zonas de alto riesgo no mitigable.</t>
  </si>
  <si>
    <t>20 - Adquirir 370 predios en alto riesgo no mitigable vía decreto 511 de 2010.</t>
  </si>
  <si>
    <t>21 - Lograr que 2.102 hogares vinculados al programad de reasentamientos seleccionen vivienda</t>
  </si>
  <si>
    <t>22 - Atender el 100% de familias que se encuentran en el programa de relocalización transitoria</t>
  </si>
  <si>
    <t>23 - Atender el 100% de las familias localizadas en el predio vereditas en la localidad de Kennedy en el marco del decreto 457 de 2017, que cumplan los requisitos de ingreso al programa.</t>
  </si>
  <si>
    <t>24 - Pago 100 % de compromisos de vigencias anteriores fenecidas que cumplan con los requisitos técnicos, financieros y jurídicos.</t>
  </si>
  <si>
    <t>15 - Contribuir 100% al Mejoramiento de Barrios en los Territorios Priorizados por la SDHT a través de Procesos Estudios y Diseños de Infraestructura en Espacios Públicos a escala barrial para la  accesibilidad de los ciudadanos a un Hábitat.</t>
  </si>
  <si>
    <t>16 - Contribuir 100% al  Mejoramiento de Barrios en los Territorios Priorizados por la SDHT a través de Procesos Obras de Infraestructura en Espacios Públicos a escala barrial para la accesibilidad de los ciudadanos a un Hábitat.</t>
  </si>
  <si>
    <t>18 - Desarrollar el 100% de las intervenciones de infraestructura priorizadas en el convenio interadministrativo No. 618 de 2018</t>
  </si>
  <si>
    <t>17 - Pago el 100% de los compromisos de vigencias anteriores fenecidas</t>
  </si>
  <si>
    <t>24 - Realizar 41.510 asistencias técnicas, jurídicas y sociales a las intervenciones integrales de mejoramiento de vivienda en los territorios priorizados por la Secretaria Distrital del Hábitat en el área urbana y rural del distrito.</t>
  </si>
  <si>
    <t>25 - Realizar 8.880 visitas para supervisar la interventoría de las obras de Mejoramiento de Vivienda, priorizadas por la Secretaria Distrital del Hábitat, en el área urbana y rural.</t>
  </si>
  <si>
    <t>26 - Realizar 342 asistencias técnicas, jurídicas y sociales a los predios localizados en unidades de planeamiento zonal (UPZ) de mejoramiento integral  o en aquellos territorios priorizados en cumplimiento del Plan de Desarrollo Bogotá Mejor para Todos, debidamente reglamentadas, para el trámite de licencias de construcción y/o actos de reconocimiento ante curadurías urbanas.</t>
  </si>
  <si>
    <t>27 - Crear un programa de asistencia técnica para mejoramiento de vivienda.</t>
  </si>
  <si>
    <t>19 - Asignar 1.597 valor único de reconocimiento a hogares localizados en zonas de alto riesgo no mitigable.</t>
  </si>
  <si>
    <t>4 -Titular 9,002 predios</t>
  </si>
  <si>
    <t>5- Entregar 10 zonas de cesión</t>
  </si>
  <si>
    <t>6 - Hacer cierre de 7 proyectos constructivos y de urbanismo para vivienda vip</t>
  </si>
  <si>
    <t>4 - Implementar el 100%  del plan de acción de Servicio  a la Ciudadanía</t>
  </si>
  <si>
    <t>3 - Implementar el 100% de plan de acción para la transparencia y las comunicaciones.</t>
  </si>
  <si>
    <t>11 - Ejecutar el 100% del plan de acción para la implementación del Sistema Integrado de Gestión de la CVP.</t>
  </si>
  <si>
    <t>12 - Garantizar el 100 % de los servicios de apoyo y desarrollo institucional para el buen funcionamiento de la Entidad  de acuerdo al plan de acción.</t>
  </si>
  <si>
    <t>14 - Pagar el 100 % de compromisos de vigencias anteriores fenecidas que cumplan con los requisitos técnicos, financieros y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</si>
</sst>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_-* #,##0.00\ _€_-;\-* #,##0.00\ _€_-;_-* &quot;-&quot;??\ _€_-;_-@_-"/>
    <numFmt numFmtId="168" formatCode="&quot;$&quot;\ #,##0_);\(&quot;$&quot;\ #,##0\)"/>
    <numFmt numFmtId="169" formatCode="_(&quot;$&quot;\ * #,##0_);_(&quot;$&quot;\ * \(#,##0\);_(&quot;$&quot;\ * &quot;-&quot;_);_(@_)"/>
    <numFmt numFmtId="170" formatCode="_(&quot;$&quot;\ * #,##0.00_);_(&quot;$&quot;\ * \(#,##0.00\);_(&quot;$&quot;\ * &quot;-&quot;??_);_(@_)"/>
    <numFmt numFmtId="171" formatCode="_(* #,##0.00_);_(* \(#,##0.00\);_(* &quot;-&quot;??_);_(@_)"/>
    <numFmt numFmtId="172" formatCode="0.0%"/>
    <numFmt numFmtId="173" formatCode="_(&quot;$&quot;\ * #,##0_);_(&quot;$&quot;\ * \(#,##0\);_(&quot;$&quot;\ * &quot;-&quot;??_);_(@_)"/>
    <numFmt numFmtId="174" formatCode="_ [$€-2]\ * #,##0.00_ ;_ [$€-2]\ * \-#,##0.00_ ;_ [$€-2]\ * &quot;-&quot;??_ "/>
    <numFmt numFmtId="175" formatCode="_(* #,##0_);_(* \(#,##0\);_(* &quot;-&quot;??_);_(@_)"/>
    <numFmt numFmtId="176" formatCode="&quot;$&quot;\ #,##0"/>
    <numFmt numFmtId="177" formatCode="_(* #,##0.0_);_(* \(#,##0.0\);_(* &quot;-&quot;??_);_(@_)"/>
    <numFmt numFmtId="178" formatCode="[$€-2]\ #,##0.00_);[Red]\([$€-2]\ #,##0.00\)"/>
    <numFmt numFmtId="179" formatCode="&quot;$&quot;\ #,##0.00;&quot;$&quot;\ \-#,##0.00"/>
    <numFmt numFmtId="180" formatCode="&quot;$&quot;\ #,##0.00;[Red]&quot;$&quot;\ \-#,##0.00"/>
    <numFmt numFmtId="181" formatCode="_ &quot;$&quot;\ * #,##0.00_ ;_ &quot;$&quot;\ * \-#,##0.00_ ;_ &quot;$&quot;\ * &quot;-&quot;??_ ;_ @_ "/>
    <numFmt numFmtId="182" formatCode="_ * #,##0.00_ ;_ * \-#,##0.00_ ;_ * &quot;-&quot;??_ ;_ @_ "/>
    <numFmt numFmtId="183" formatCode="_(&quot;$&quot;* #,##0.00_);_(&quot;$&quot;* \(#,##0.00\);_(&quot;$&quot;* &quot;-&quot;??_);_(@_)"/>
    <numFmt numFmtId="184" formatCode="_-* #,##0.00\ _P_t_a_-;\-* #,##0.00\ _P_t_a_-;_-* &quot;-&quot;??\ _P_t_a_-;_-@_-"/>
    <numFmt numFmtId="185" formatCode="[$$-80A]#,##0.00"/>
    <numFmt numFmtId="186" formatCode="_-* #,##0.00\ _p_t_a_-;\-* #,##0.00\ _p_t_a_-;_-* &quot;-&quot;??\ _p_t_a_-;_-@_-"/>
    <numFmt numFmtId="187" formatCode="_-* #,##0\ _P_t_a_-;\-* #,##0\ _P_t_a_-;_-* &quot;-&quot;\ _P_t_a_-;_-@_-"/>
    <numFmt numFmtId="188" formatCode="_ [$€]\ * #,##0.00_ ;_ [$€]\ * \-#,##0.00_ ;_ [$€]\ * &quot;-&quot;??_ ;_ @_ "/>
    <numFmt numFmtId="189" formatCode="&quot;$&quot;\ #,##0_);[Red]\(&quot;$&quot;\ #,##0\)"/>
    <numFmt numFmtId="190" formatCode="&quot;$&quot;\ #,##0.000_);[Red]\(&quot;$&quot;\ #,##0.000\)"/>
    <numFmt numFmtId="191" formatCode="&quot;$&quot;\ #,##0.00_);\(&quot;$&quot;\ #,##0.00\)"/>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b/>
      <sz val="11"/>
      <name val="Arial Narrow"/>
      <family val="2"/>
    </font>
  </fonts>
  <fills count="19">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
      <patternFill patternType="solid">
        <fgColor theme="0" tint="-4.9989318521683403E-2"/>
        <bgColor indexed="64"/>
      </patternFill>
    </fill>
    <fill>
      <patternFill patternType="solid">
        <fgColor theme="4"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5">
    <xf numFmtId="0" fontId="0" fillId="0" borderId="0"/>
    <xf numFmtId="0" fontId="12" fillId="2" borderId="0" applyNumberFormat="0" applyBorder="0" applyAlignment="0" applyProtection="0"/>
    <xf numFmtId="167"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4" fontId="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8" fontId="3" fillId="0" borderId="0" applyFont="0" applyFill="0" applyBorder="0" applyAlignment="0" applyProtection="0"/>
    <xf numFmtId="184"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1" fontId="19"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3" fontId="3" fillId="0" borderId="0" applyFont="0" applyFill="0" applyBorder="0" applyAlignment="0" applyProtection="0"/>
    <xf numFmtId="167"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9"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0"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3" fillId="0" borderId="0" applyFont="0" applyFill="0" applyBorder="0" applyAlignment="0" applyProtection="0"/>
    <xf numFmtId="179" fontId="3" fillId="0" borderId="0" applyFont="0" applyFill="0" applyBorder="0" applyAlignment="0" applyProtection="0"/>
    <xf numFmtId="170"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70"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0" fontId="19"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9" fontId="3" fillId="0" borderId="0" applyFont="0" applyFill="0" applyBorder="0" applyAlignment="0" applyProtection="0"/>
    <xf numFmtId="0" fontId="13" fillId="3" borderId="0" applyNumberFormat="0" applyBorder="0" applyAlignment="0" applyProtection="0"/>
    <xf numFmtId="170"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9" fillId="0" borderId="0"/>
    <xf numFmtId="167" fontId="1" fillId="0" borderId="0" applyFont="0" applyFill="0" applyBorder="0" applyAlignment="0" applyProtection="0"/>
    <xf numFmtId="0" fontId="19"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42"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70"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82" fontId="3" fillId="0" borderId="0" applyFont="0" applyFill="0" applyBorder="0" applyAlignment="0" applyProtection="0"/>
    <xf numFmtId="0" fontId="50" fillId="0" borderId="0"/>
    <xf numFmtId="42" fontId="50"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42" fontId="50" fillId="0" borderId="0" applyFont="0" applyFill="0" applyBorder="0" applyAlignment="0" applyProtection="0"/>
    <xf numFmtId="44" fontId="3" fillId="0" borderId="0" applyFont="0" applyFill="0" applyBorder="0" applyAlignment="0" applyProtection="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2" fontId="19" fillId="0" borderId="0" applyFont="0" applyFill="0" applyBorder="0" applyAlignment="0" applyProtection="0"/>
  </cellStyleXfs>
  <cellXfs count="288">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3"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3"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3" fontId="25" fillId="0" borderId="0" xfId="128" applyNumberFormat="1" applyFont="1"/>
    <xf numFmtId="9" fontId="28" fillId="0" borderId="3" xfId="149" applyFont="1" applyFill="1" applyBorder="1" applyAlignment="1">
      <alignment horizontal="center" vertical="center"/>
    </xf>
    <xf numFmtId="173" fontId="28" fillId="0" borderId="3" xfId="80" applyNumberFormat="1" applyFont="1" applyFill="1" applyBorder="1" applyAlignment="1">
      <alignment vertical="center"/>
    </xf>
    <xf numFmtId="173" fontId="28" fillId="0" borderId="3" xfId="88" applyNumberFormat="1" applyFont="1" applyFill="1" applyBorder="1" applyAlignment="1">
      <alignment horizontal="center" vertical="center"/>
    </xf>
    <xf numFmtId="173" fontId="28" fillId="0" borderId="3" xfId="80" applyNumberFormat="1" applyFont="1" applyFill="1" applyBorder="1" applyAlignment="1">
      <alignment horizontal="center" vertical="center"/>
    </xf>
    <xf numFmtId="173" fontId="28" fillId="5" borderId="3" xfId="88" applyNumberFormat="1" applyFont="1" applyFill="1" applyBorder="1" applyAlignment="1">
      <alignment horizontal="center" vertical="center"/>
    </xf>
    <xf numFmtId="173" fontId="28" fillId="5" borderId="3" xfId="80" applyNumberFormat="1" applyFont="1" applyFill="1" applyBorder="1" applyAlignment="1">
      <alignment horizontal="center" vertical="center"/>
    </xf>
    <xf numFmtId="173" fontId="28" fillId="0" borderId="5" xfId="88" applyNumberFormat="1" applyFont="1" applyFill="1" applyBorder="1" applyAlignment="1">
      <alignment horizontal="center" vertical="center"/>
    </xf>
    <xf numFmtId="0" fontId="25" fillId="0" borderId="0" xfId="128" applyFont="1" applyAlignment="1">
      <alignment vertical="center"/>
    </xf>
    <xf numFmtId="173" fontId="28" fillId="0" borderId="3" xfId="88" applyNumberFormat="1" applyFont="1" applyFill="1" applyBorder="1" applyAlignment="1">
      <alignment vertical="center"/>
    </xf>
    <xf numFmtId="173" fontId="28" fillId="5" borderId="3" xfId="88" applyNumberFormat="1" applyFont="1" applyFill="1" applyBorder="1" applyAlignment="1">
      <alignment vertical="center"/>
    </xf>
    <xf numFmtId="173"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3" fontId="32" fillId="0" borderId="0" xfId="81" applyNumberFormat="1" applyFont="1" applyFill="1" applyBorder="1"/>
    <xf numFmtId="3" fontId="32" fillId="0" borderId="3" xfId="81" applyNumberFormat="1" applyFont="1" applyFill="1" applyBorder="1" applyAlignment="1">
      <alignment horizontal="center" vertical="center"/>
    </xf>
    <xf numFmtId="173"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3" fontId="32" fillId="0" borderId="3" xfId="88" applyNumberFormat="1" applyFont="1" applyFill="1" applyBorder="1" applyAlignment="1">
      <alignment horizontal="center" vertical="center"/>
    </xf>
    <xf numFmtId="173" fontId="32" fillId="5" borderId="0" xfId="81" applyNumberFormat="1" applyFont="1" applyFill="1" applyBorder="1"/>
    <xf numFmtId="3" fontId="32" fillId="5" borderId="3" xfId="81" applyNumberFormat="1" applyFont="1" applyFill="1" applyBorder="1" applyAlignment="1">
      <alignment horizontal="center" vertical="center"/>
    </xf>
    <xf numFmtId="173"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3" fontId="32" fillId="0" borderId="0" xfId="80" applyNumberFormat="1" applyFont="1" applyFill="1" applyBorder="1" applyAlignment="1">
      <alignment horizontal="center" vertical="center"/>
    </xf>
    <xf numFmtId="173" fontId="32" fillId="0" borderId="0" xfId="80" applyNumberFormat="1" applyFont="1" applyFill="1" applyBorder="1" applyAlignment="1">
      <alignment vertical="center"/>
    </xf>
    <xf numFmtId="173" fontId="34" fillId="0" borderId="0" xfId="80" applyNumberFormat="1" applyFont="1" applyFill="1" applyBorder="1" applyAlignment="1">
      <alignment horizontal="center" vertical="center"/>
    </xf>
    <xf numFmtId="173"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3" fontId="36" fillId="0" borderId="3" xfId="80" applyNumberFormat="1" applyFont="1" applyFill="1" applyBorder="1" applyAlignment="1">
      <alignment vertical="center"/>
    </xf>
    <xf numFmtId="173" fontId="36" fillId="0" borderId="3" xfId="80" applyNumberFormat="1" applyFont="1" applyFill="1" applyBorder="1" applyAlignment="1">
      <alignment horizontal="center" vertical="center"/>
    </xf>
    <xf numFmtId="173"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5" fontId="19" fillId="0" borderId="0" xfId="24" applyNumberFormat="1" applyBorder="1"/>
    <xf numFmtId="173" fontId="19" fillId="0" borderId="0" xfId="128" applyNumberFormat="1" applyBorder="1"/>
    <xf numFmtId="0" fontId="25" fillId="0" borderId="3" xfId="0" applyFont="1" applyBorder="1"/>
    <xf numFmtId="0" fontId="0" fillId="0" borderId="3" xfId="0" applyBorder="1"/>
    <xf numFmtId="173" fontId="0" fillId="0" borderId="3" xfId="0" applyNumberFormat="1" applyBorder="1"/>
    <xf numFmtId="173" fontId="25" fillId="0" borderId="3" xfId="0" applyNumberFormat="1" applyFont="1" applyBorder="1"/>
    <xf numFmtId="173"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3" fontId="32" fillId="0" borderId="3" xfId="80" applyNumberFormat="1" applyFont="1" applyFill="1" applyBorder="1" applyAlignment="1">
      <alignment vertical="center"/>
    </xf>
    <xf numFmtId="173" fontId="19" fillId="11" borderId="0" xfId="128" applyNumberFormat="1" applyFill="1"/>
    <xf numFmtId="173" fontId="25" fillId="11" borderId="0" xfId="128" applyNumberFormat="1" applyFont="1" applyFill="1"/>
    <xf numFmtId="173" fontId="19" fillId="0" borderId="0" xfId="128" applyNumberFormat="1"/>
    <xf numFmtId="175"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3"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5" fontId="24" fillId="0" borderId="0" xfId="24" applyNumberFormat="1" applyFont="1" applyBorder="1"/>
    <xf numFmtId="173"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5" fontId="24" fillId="0" borderId="0" xfId="24" applyNumberFormat="1" applyFont="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3"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0" fillId="0" borderId="3" xfId="0" applyNumberFormat="1" applyFont="1" applyFill="1" applyBorder="1" applyAlignment="1">
      <alignment horizontal="right" vertical="center"/>
    </xf>
    <xf numFmtId="172"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3"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3" fontId="46" fillId="5" borderId="3" xfId="84" applyNumberFormat="1" applyFont="1" applyFill="1" applyBorder="1" applyAlignment="1">
      <alignment horizontal="center" vertical="center" wrapText="1"/>
    </xf>
    <xf numFmtId="173" fontId="46" fillId="0" borderId="3" xfId="78" applyNumberFormat="1" applyFont="1" applyFill="1" applyBorder="1" applyAlignment="1">
      <alignment vertical="center" wrapText="1"/>
    </xf>
    <xf numFmtId="173"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5" fontId="36" fillId="0" borderId="3" xfId="320" applyNumberFormat="1" applyFont="1" applyFill="1" applyBorder="1" applyAlignment="1">
      <alignment horizontal="center" vertical="center" wrapText="1"/>
    </xf>
    <xf numFmtId="175" fontId="36" fillId="0" borderId="3" xfId="321" applyNumberFormat="1" applyFont="1" applyFill="1" applyBorder="1" applyAlignment="1">
      <alignment horizontal="center" vertical="center" wrapText="1"/>
    </xf>
    <xf numFmtId="175" fontId="36" fillId="0" borderId="3" xfId="322" applyNumberFormat="1" applyFont="1" applyFill="1" applyBorder="1" applyAlignment="1">
      <alignment horizontal="center" vertical="center" wrapText="1"/>
    </xf>
    <xf numFmtId="175"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8" fontId="36" fillId="0" borderId="5" xfId="84" applyNumberFormat="1" applyFont="1" applyFill="1" applyBorder="1" applyAlignment="1">
      <alignment vertical="center" wrapText="1"/>
    </xf>
    <xf numFmtId="172"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3"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2"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8" fontId="10" fillId="0" borderId="3" xfId="84" applyNumberFormat="1" applyFont="1" applyFill="1" applyBorder="1" applyAlignment="1" applyProtection="1">
      <alignment horizontal="right" vertical="center" wrapText="1"/>
    </xf>
    <xf numFmtId="176"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3" fontId="11" fillId="0" borderId="3" xfId="78" applyNumberFormat="1" applyFont="1" applyFill="1" applyBorder="1" applyAlignment="1">
      <alignment vertical="center" wrapText="1"/>
    </xf>
    <xf numFmtId="168" fontId="3" fillId="0" borderId="5" xfId="87" applyNumberFormat="1" applyFont="1" applyFill="1" applyBorder="1" applyAlignment="1">
      <alignment horizontal="center" vertical="center" wrapText="1"/>
    </xf>
    <xf numFmtId="173"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10" fontId="36" fillId="0" borderId="3" xfId="169" applyNumberFormat="1"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3" fontId="11" fillId="0" borderId="3" xfId="78" applyNumberFormat="1" applyFont="1" applyFill="1" applyBorder="1" applyAlignment="1">
      <alignment vertical="center"/>
    </xf>
    <xf numFmtId="189" fontId="11" fillId="0" borderId="3" xfId="110" applyNumberFormat="1" applyFont="1" applyFill="1" applyBorder="1" applyAlignment="1">
      <alignment horizontal="right" vertical="center" wrapText="1"/>
    </xf>
    <xf numFmtId="189"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27" fillId="5" borderId="0" xfId="128" applyFont="1" applyFill="1" applyBorder="1" applyAlignment="1" applyProtection="1">
      <alignment horizontal="center" vertical="center" wrapText="1"/>
    </xf>
    <xf numFmtId="0" fontId="31" fillId="5" borderId="4" xfId="128" applyFont="1" applyFill="1" applyBorder="1" applyAlignment="1" applyProtection="1">
      <alignment horizontal="justify"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10" fontId="11" fillId="5" borderId="3" xfId="150" applyNumberFormat="1" applyFont="1" applyFill="1" applyBorder="1" applyAlignment="1">
      <alignment horizontal="center" vertical="center" wrapText="1"/>
    </xf>
    <xf numFmtId="9" fontId="36" fillId="0" borderId="3" xfId="149" applyNumberFormat="1" applyFont="1" applyFill="1" applyBorder="1" applyAlignment="1">
      <alignment horizontal="center" vertical="center"/>
    </xf>
    <xf numFmtId="10" fontId="19" fillId="0" borderId="0" xfId="128" applyNumberFormat="1"/>
    <xf numFmtId="173" fontId="24" fillId="0" borderId="0" xfId="128" applyNumberFormat="1" applyFont="1" applyBorder="1"/>
    <xf numFmtId="0" fontId="35" fillId="8" borderId="3" xfId="128" applyFont="1" applyFill="1" applyBorder="1" applyAlignment="1">
      <alignment horizontal="center" vertical="center" wrapText="1"/>
    </xf>
    <xf numFmtId="0" fontId="19" fillId="17" borderId="0" xfId="128" applyFill="1"/>
    <xf numFmtId="0" fontId="4" fillId="17" borderId="0" xfId="106" applyFont="1" applyFill="1" applyBorder="1" applyAlignment="1"/>
    <xf numFmtId="0" fontId="19" fillId="17" borderId="0" xfId="128" applyFill="1" applyBorder="1"/>
    <xf numFmtId="0" fontId="35" fillId="17" borderId="3" xfId="128" applyFont="1" applyFill="1" applyBorder="1" applyAlignment="1">
      <alignment horizontal="center" vertical="center" wrapText="1"/>
    </xf>
    <xf numFmtId="3" fontId="32" fillId="17" borderId="3" xfId="81" applyNumberFormat="1" applyFont="1" applyFill="1" applyBorder="1" applyAlignment="1">
      <alignment horizontal="center" vertical="center"/>
    </xf>
    <xf numFmtId="173" fontId="32" fillId="17" borderId="3" xfId="80" applyNumberFormat="1" applyFont="1" applyFill="1" applyBorder="1" applyAlignment="1">
      <alignment horizontal="center" vertical="center"/>
    </xf>
    <xf numFmtId="9" fontId="32" fillId="17" borderId="3" xfId="150" applyFont="1" applyFill="1" applyBorder="1" applyAlignment="1">
      <alignment horizontal="center" vertical="center"/>
    </xf>
    <xf numFmtId="173" fontId="32" fillId="17" borderId="3" xfId="88" applyNumberFormat="1" applyFont="1" applyFill="1" applyBorder="1" applyAlignment="1">
      <alignment horizontal="center" vertical="center"/>
    </xf>
    <xf numFmtId="3" fontId="32" fillId="17" borderId="0" xfId="81" applyNumberFormat="1" applyFont="1" applyFill="1" applyBorder="1" applyAlignment="1">
      <alignment horizontal="center" vertical="center"/>
    </xf>
    <xf numFmtId="173" fontId="32" fillId="17" borderId="0" xfId="80" applyNumberFormat="1" applyFont="1" applyFill="1" applyBorder="1" applyAlignment="1">
      <alignment horizontal="center" vertical="center"/>
    </xf>
    <xf numFmtId="3" fontId="37" fillId="5" borderId="3" xfId="81" applyNumberFormat="1" applyFont="1" applyFill="1" applyBorder="1" applyAlignment="1">
      <alignment horizontal="center" vertical="center"/>
    </xf>
    <xf numFmtId="173" fontId="37" fillId="5" borderId="3" xfId="80" applyNumberFormat="1" applyFont="1" applyFill="1" applyBorder="1" applyAlignment="1">
      <alignment horizontal="center" vertical="center"/>
    </xf>
    <xf numFmtId="0" fontId="11" fillId="5" borderId="3" xfId="151" applyNumberFormat="1" applyFont="1" applyFill="1" applyBorder="1" applyAlignment="1">
      <alignment horizontal="center" vertical="center" wrapText="1"/>
    </xf>
    <xf numFmtId="173" fontId="37" fillId="5" borderId="3" xfId="88" applyNumberFormat="1" applyFont="1" applyFill="1" applyBorder="1" applyAlignment="1">
      <alignment horizontal="center" vertical="center"/>
    </xf>
    <xf numFmtId="0" fontId="43" fillId="8" borderId="3" xfId="128" applyFont="1" applyFill="1" applyBorder="1" applyAlignment="1">
      <alignment horizontal="center" vertical="center" wrapText="1"/>
    </xf>
    <xf numFmtId="0" fontId="51" fillId="5" borderId="3" xfId="128" applyFont="1" applyFill="1" applyBorder="1" applyAlignment="1">
      <alignment horizontal="center" vertical="center" wrapText="1"/>
    </xf>
    <xf numFmtId="173" fontId="37" fillId="0" borderId="3" xfId="88" applyNumberFormat="1" applyFont="1" applyFill="1" applyBorder="1" applyAlignment="1">
      <alignment horizontal="center" vertical="center"/>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3" fontId="36" fillId="18" borderId="3" xfId="81" applyNumberFormat="1" applyFont="1" applyFill="1" applyBorder="1" applyAlignment="1">
      <alignment horizontal="center" vertical="center"/>
    </xf>
    <xf numFmtId="164" fontId="3" fillId="18" borderId="3" xfId="0" applyNumberFormat="1" applyFont="1" applyFill="1" applyBorder="1" applyAlignment="1">
      <alignment horizontal="right" vertical="center"/>
    </xf>
    <xf numFmtId="176" fontId="3" fillId="18" borderId="3" xfId="0" applyNumberFormat="1" applyFont="1" applyFill="1" applyBorder="1" applyAlignment="1">
      <alignment horizontal="right" vertical="center"/>
    </xf>
    <xf numFmtId="176" fontId="30" fillId="18" borderId="3" xfId="0" applyNumberFormat="1" applyFont="1" applyFill="1" applyBorder="1" applyAlignment="1">
      <alignment horizontal="right" vertical="center"/>
    </xf>
    <xf numFmtId="9" fontId="36" fillId="18" borderId="3" xfId="149" applyFont="1" applyFill="1" applyBorder="1" applyAlignment="1">
      <alignment horizontal="center" vertical="center"/>
    </xf>
    <xf numFmtId="10" fontId="36" fillId="18" borderId="3" xfId="149" applyNumberFormat="1" applyFont="1" applyFill="1" applyBorder="1" applyAlignment="1">
      <alignment horizontal="center" vertical="center"/>
    </xf>
    <xf numFmtId="173" fontId="34" fillId="0" borderId="3" xfId="88" applyNumberFormat="1" applyFont="1" applyFill="1" applyBorder="1" applyAlignment="1">
      <alignment horizontal="center" vertical="center"/>
    </xf>
    <xf numFmtId="173" fontId="34" fillId="5" borderId="3" xfId="88" applyNumberFormat="1" applyFont="1" applyFill="1" applyBorder="1" applyAlignment="1">
      <alignment horizontal="center" vertical="center"/>
    </xf>
    <xf numFmtId="175" fontId="24" fillId="0" borderId="0" xfId="128" applyNumberFormat="1" applyFont="1" applyBorder="1"/>
    <xf numFmtId="0" fontId="25" fillId="5" borderId="6" xfId="128" applyFont="1" applyFill="1" applyBorder="1" applyAlignment="1">
      <alignment horizontal="center" vertical="center" wrapText="1"/>
    </xf>
    <xf numFmtId="189" fontId="11" fillId="18" borderId="3" xfId="110" applyNumberFormat="1" applyFont="1" applyFill="1" applyBorder="1" applyAlignment="1">
      <alignment horizontal="right" vertical="center" wrapText="1"/>
    </xf>
    <xf numFmtId="189" fontId="11" fillId="18" borderId="4" xfId="110" applyNumberFormat="1" applyFont="1" applyFill="1" applyBorder="1" applyAlignment="1">
      <alignment horizontal="right" vertical="center" wrapText="1"/>
    </xf>
    <xf numFmtId="0" fontId="11" fillId="18" borderId="3" xfId="151" applyNumberFormat="1" applyFont="1" applyFill="1" applyBorder="1" applyAlignment="1">
      <alignment horizontal="center" vertical="center" wrapText="1"/>
    </xf>
    <xf numFmtId="190" fontId="11" fillId="18" borderId="3" xfId="110" applyNumberFormat="1" applyFont="1" applyFill="1" applyBorder="1" applyAlignment="1">
      <alignment horizontal="right" vertical="center" wrapText="1"/>
    </xf>
    <xf numFmtId="168" fontId="36" fillId="18" borderId="5" xfId="84" applyNumberFormat="1" applyFont="1" applyFill="1" applyBorder="1" applyAlignment="1">
      <alignment vertical="center" wrapText="1"/>
    </xf>
    <xf numFmtId="173" fontId="36" fillId="18" borderId="3" xfId="80" applyNumberFormat="1" applyFont="1" applyFill="1" applyBorder="1" applyAlignment="1">
      <alignment horizontal="center" vertical="center"/>
    </xf>
    <xf numFmtId="191" fontId="36" fillId="18" borderId="5" xfId="84" applyNumberFormat="1" applyFont="1" applyFill="1" applyBorder="1" applyAlignment="1">
      <alignment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35" fillId="17" borderId="3"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49" fontId="9" fillId="6" borderId="6" xfId="106" applyNumberFormat="1" applyFont="1" applyFill="1" applyBorder="1" applyAlignment="1">
      <alignment horizontal="center" vertical="center" wrapText="1"/>
    </xf>
    <xf numFmtId="0" fontId="43" fillId="8" borderId="3" xfId="128"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25" fillId="5" borderId="3" xfId="128" applyFont="1" applyFill="1" applyBorder="1" applyAlignment="1">
      <alignment horizontal="center" vertical="center" wrapText="1"/>
    </xf>
    <xf numFmtId="49" fontId="9" fillId="9" borderId="3" xfId="106" applyNumberFormat="1"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4" fillId="0" borderId="3" xfId="106" applyFont="1" applyBorder="1" applyAlignment="1">
      <alignment horizontal="left"/>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CODIGO DE INTEGRIDAD "/>
      <sheetName val="GUÍA "/>
      <sheetName val="CONTROL DE CAMBIOS"/>
      <sheetName val="Hoja1"/>
      <sheetName val="Caracterización indicadores"/>
      <sheetName val="OPCIONES"/>
      <sheetName val="REGISTRO"/>
      <sheetName val="CARACTERIZAR"/>
      <sheetName val="NOMBRES"/>
      <sheetName val="INDICADOR"/>
      <sheetName val="TD"/>
      <sheetName val="INICIO"/>
      <sheetName val="HISTORICO ACCIONES"/>
      <sheetName val="PAG"/>
      <sheetName val="HV Indicadores"/>
      <sheetName val="H de V"/>
      <sheetName val="Resultados"/>
      <sheetName val="Hoja2"/>
    </sheetNames>
    <sheetDataSet>
      <sheetData sheetId="0" refreshError="1"/>
      <sheetData sheetId="1"/>
      <sheetData sheetId="2"/>
      <sheetData sheetId="3"/>
      <sheetData sheetId="4"/>
      <sheetData sheetId="5"/>
      <sheetData sheetId="6"/>
      <sheetData sheetId="7"/>
      <sheetData sheetId="8"/>
      <sheetData sheetId="9"/>
      <sheetData sheetId="10"/>
      <sheetData sheetId="11">
        <row r="2">
          <cell r="A2" t="str">
            <v>EFECTIVIDAD</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sheetData>
    <row r="1" spans="1:3">
      <c r="A1" s="77" t="s">
        <v>78</v>
      </c>
      <c r="B1" s="77" t="s">
        <v>76</v>
      </c>
      <c r="C1" s="77" t="s">
        <v>77</v>
      </c>
    </row>
    <row r="2" spans="1:3">
      <c r="A2" s="78">
        <v>3075</v>
      </c>
      <c r="B2" s="42">
        <v>188629.99454699998</v>
      </c>
      <c r="C2" s="79" t="e">
        <f>+B2-#REF!</f>
        <v>#REF!</v>
      </c>
    </row>
    <row r="3" spans="1:3">
      <c r="A3" s="78">
        <v>208</v>
      </c>
      <c r="B3" s="47">
        <v>46860.264536000002</v>
      </c>
      <c r="C3" s="79" t="e">
        <f>+B3-#REF!</f>
        <v>#REF!</v>
      </c>
    </row>
    <row r="4" spans="1:3">
      <c r="A4" s="78">
        <v>3075</v>
      </c>
      <c r="B4" s="50">
        <v>16911.999999</v>
      </c>
      <c r="C4" s="79" t="e">
        <f>+B4-#REF!</f>
        <v>#REF!</v>
      </c>
    </row>
    <row r="5" spans="1:3">
      <c r="A5" s="78">
        <v>471</v>
      </c>
      <c r="B5" s="67">
        <v>29280</v>
      </c>
      <c r="C5" s="79" t="e">
        <f>+B5-#REF!</f>
        <v>#REF!</v>
      </c>
    </row>
    <row r="6" spans="1:3">
      <c r="A6" s="78">
        <v>943</v>
      </c>
      <c r="B6" s="42">
        <v>1910.88</v>
      </c>
      <c r="C6" s="79" t="e">
        <f>+B6-#REF!</f>
        <v>#REF!</v>
      </c>
    </row>
    <row r="7" spans="1:3">
      <c r="A7" s="78">
        <v>404</v>
      </c>
      <c r="B7" s="42">
        <v>13556.24</v>
      </c>
      <c r="C7" s="79" t="e">
        <f>+B7-#REF!</f>
        <v>#REF!</v>
      </c>
    </row>
    <row r="8" spans="1:3">
      <c r="A8" s="78">
        <v>1174</v>
      </c>
      <c r="B8" s="42">
        <v>7858.6167699999996</v>
      </c>
      <c r="C8" s="79" t="e">
        <f>+B8-#REF!</f>
        <v>#REF!</v>
      </c>
    </row>
    <row r="9" spans="1:3">
      <c r="A9" s="77" t="s">
        <v>76</v>
      </c>
      <c r="B9" s="80">
        <f>SUM(B2:B8)</f>
        <v>305007.99585200002</v>
      </c>
      <c r="C9" s="79"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c r="A1" s="6" t="s">
        <v>66</v>
      </c>
    </row>
    <row r="3" spans="1:18" s="3" customFormat="1" ht="12.75">
      <c r="A3" s="252" t="s">
        <v>0</v>
      </c>
      <c r="B3" s="253"/>
      <c r="C3" s="253"/>
      <c r="D3" s="254"/>
      <c r="E3" s="1"/>
      <c r="F3" s="2"/>
      <c r="G3" s="2"/>
      <c r="H3" s="2"/>
      <c r="I3" s="2"/>
      <c r="J3" s="2"/>
      <c r="K3" s="2"/>
      <c r="M3" s="2"/>
      <c r="O3" s="2"/>
      <c r="Q3" s="2"/>
    </row>
    <row r="4" spans="1:18" s="3" customFormat="1" ht="12.75">
      <c r="A4" s="252" t="s">
        <v>14</v>
      </c>
      <c r="B4" s="253"/>
      <c r="C4" s="253"/>
      <c r="D4" s="254"/>
      <c r="E4" s="1"/>
      <c r="F4" s="2"/>
      <c r="G4" s="2"/>
      <c r="H4" s="2"/>
      <c r="I4" s="2"/>
      <c r="J4" s="2"/>
      <c r="K4" s="2"/>
      <c r="M4" s="2"/>
      <c r="O4" s="2"/>
      <c r="Q4" s="2"/>
    </row>
    <row r="5" spans="1:18" s="3" customFormat="1" ht="12.75">
      <c r="A5" s="252" t="s">
        <v>0</v>
      </c>
      <c r="B5" s="253"/>
      <c r="C5" s="253"/>
      <c r="D5" s="254"/>
      <c r="E5" s="1"/>
      <c r="F5" s="2"/>
      <c r="G5" s="2"/>
      <c r="H5" s="2"/>
      <c r="I5" s="2"/>
      <c r="J5" s="2"/>
      <c r="K5" s="2"/>
      <c r="M5" s="2"/>
      <c r="O5" s="2"/>
      <c r="Q5" s="2"/>
    </row>
    <row r="6" spans="1:18" s="3" customFormat="1" ht="12.75">
      <c r="A6" s="252" t="s">
        <v>15</v>
      </c>
      <c r="B6" s="253"/>
      <c r="C6" s="253"/>
      <c r="D6" s="254"/>
      <c r="E6" s="1"/>
      <c r="F6" s="2"/>
      <c r="G6" s="2"/>
      <c r="H6" s="2"/>
      <c r="I6" s="2"/>
      <c r="J6" s="2"/>
      <c r="K6" s="2"/>
      <c r="M6" s="2"/>
      <c r="O6" s="2"/>
      <c r="Q6" s="2"/>
    </row>
    <row r="7" spans="1:18" s="3" customFormat="1" ht="12.75">
      <c r="A7" s="4"/>
      <c r="B7" s="4"/>
      <c r="C7" s="4"/>
      <c r="D7" s="4"/>
      <c r="E7" s="2"/>
      <c r="F7" s="2"/>
      <c r="G7" s="2"/>
      <c r="H7" s="2"/>
      <c r="I7" s="2"/>
      <c r="J7" s="2"/>
      <c r="K7" s="2"/>
      <c r="M7" s="2"/>
      <c r="O7" s="2"/>
      <c r="Q7" s="2"/>
    </row>
    <row r="8" spans="1:18" s="5" customFormat="1" ht="45" customHeight="1">
      <c r="A8" s="261" t="s">
        <v>86</v>
      </c>
      <c r="B8" s="262"/>
      <c r="C8" s="262"/>
      <c r="D8" s="262"/>
    </row>
    <row r="9" spans="1:18" s="3" customFormat="1" ht="12.75">
      <c r="A9" s="4"/>
      <c r="B9" s="4"/>
      <c r="C9" s="4"/>
      <c r="D9" s="4"/>
      <c r="E9" s="2"/>
      <c r="F9" s="2"/>
      <c r="G9" s="2"/>
      <c r="H9" s="2"/>
      <c r="I9" s="2"/>
      <c r="J9" s="2"/>
      <c r="K9" s="2"/>
      <c r="M9" s="2"/>
      <c r="O9" s="2"/>
      <c r="Q9" s="2"/>
    </row>
    <row r="10" spans="1:18" ht="34.5" customHeight="1">
      <c r="A10" s="33" t="s">
        <v>1</v>
      </c>
      <c r="B10" s="263" t="s">
        <v>16</v>
      </c>
      <c r="C10" s="263"/>
      <c r="D10" s="263"/>
      <c r="E10" s="8"/>
      <c r="F10" s="7"/>
      <c r="G10" s="8"/>
      <c r="H10" s="7"/>
      <c r="I10" s="8"/>
      <c r="J10" s="8"/>
      <c r="K10" s="7"/>
      <c r="M10" s="7"/>
      <c r="O10" s="7"/>
      <c r="Q10" s="7"/>
    </row>
    <row r="11" spans="1:18" ht="12.75" customHeight="1">
      <c r="A11" s="9" t="s">
        <v>17</v>
      </c>
      <c r="B11" s="6" t="s">
        <v>18</v>
      </c>
      <c r="C11" s="6"/>
      <c r="D11" s="7"/>
      <c r="E11" s="8"/>
      <c r="F11" s="7"/>
      <c r="G11" s="8"/>
      <c r="H11" s="7"/>
      <c r="I11" s="8"/>
      <c r="J11" s="8"/>
      <c r="K11" s="7"/>
      <c r="M11" s="7"/>
      <c r="O11" s="7"/>
      <c r="Q11" s="7"/>
    </row>
    <row r="12" spans="1:18" ht="10.5" customHeight="1">
      <c r="D12" s="7"/>
      <c r="E12" s="8"/>
      <c r="F12" s="7"/>
      <c r="G12" s="8"/>
      <c r="H12" s="7"/>
      <c r="I12" s="8"/>
      <c r="J12" s="8"/>
      <c r="K12" s="7"/>
      <c r="M12" s="7"/>
      <c r="O12" s="7"/>
      <c r="Q12" s="7"/>
    </row>
    <row r="13" spans="1:18" s="11" customFormat="1" ht="29.25" customHeight="1">
      <c r="A13" s="258" t="s">
        <v>2</v>
      </c>
      <c r="B13" s="233" t="s">
        <v>3</v>
      </c>
      <c r="C13" s="233" t="s">
        <v>68</v>
      </c>
      <c r="D13" s="255" t="s">
        <v>19</v>
      </c>
      <c r="E13" s="10"/>
      <c r="F13" s="70">
        <v>2016</v>
      </c>
      <c r="G13" s="10"/>
      <c r="H13" s="229">
        <v>2017</v>
      </c>
      <c r="I13" s="230"/>
      <c r="J13" s="266"/>
      <c r="K13" s="229">
        <v>2018</v>
      </c>
      <c r="L13" s="266"/>
      <c r="M13" s="229">
        <v>2019</v>
      </c>
      <c r="N13" s="266"/>
      <c r="O13" s="229">
        <v>2020</v>
      </c>
      <c r="P13" s="230"/>
      <c r="Q13" s="230" t="s">
        <v>79</v>
      </c>
      <c r="R13" s="230"/>
    </row>
    <row r="14" spans="1:18" s="11" customFormat="1" ht="15" customHeight="1">
      <c r="A14" s="259"/>
      <c r="B14" s="234"/>
      <c r="C14" s="234"/>
      <c r="D14" s="256"/>
      <c r="E14" s="10"/>
      <c r="F14" s="227" t="s">
        <v>8</v>
      </c>
      <c r="G14" s="10"/>
      <c r="H14" s="227" t="s">
        <v>8</v>
      </c>
      <c r="I14" s="227" t="s">
        <v>85</v>
      </c>
      <c r="J14" s="227" t="s">
        <v>81</v>
      </c>
      <c r="K14" s="227" t="s">
        <v>8</v>
      </c>
      <c r="L14" s="227" t="s">
        <v>80</v>
      </c>
      <c r="M14" s="227" t="s">
        <v>8</v>
      </c>
      <c r="N14" s="227" t="s">
        <v>80</v>
      </c>
      <c r="O14" s="231" t="s">
        <v>8</v>
      </c>
      <c r="P14" s="227" t="s">
        <v>80</v>
      </c>
      <c r="Q14" s="231" t="s">
        <v>8</v>
      </c>
      <c r="R14" s="227" t="s">
        <v>80</v>
      </c>
    </row>
    <row r="15" spans="1:18" s="11" customFormat="1" ht="47.25" customHeight="1">
      <c r="A15" s="260"/>
      <c r="B15" s="235"/>
      <c r="C15" s="235"/>
      <c r="D15" s="257"/>
      <c r="E15" s="12"/>
      <c r="F15" s="227"/>
      <c r="G15" s="12"/>
      <c r="H15" s="227"/>
      <c r="I15" s="227"/>
      <c r="J15" s="227"/>
      <c r="K15" s="227"/>
      <c r="L15" s="227"/>
      <c r="M15" s="227"/>
      <c r="N15" s="227"/>
      <c r="O15" s="232"/>
      <c r="P15" s="227"/>
      <c r="Q15" s="232"/>
      <c r="R15" s="227"/>
    </row>
    <row r="16" spans="1:18" ht="60" customHeight="1">
      <c r="A16" s="264" t="s">
        <v>11</v>
      </c>
      <c r="B16" s="236" t="s">
        <v>12</v>
      </c>
      <c r="C16" s="236" t="s">
        <v>69</v>
      </c>
      <c r="D16" s="13" t="s">
        <v>21</v>
      </c>
      <c r="E16" s="14"/>
      <c r="F16" s="63">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c r="A17" s="265"/>
      <c r="B17" s="243"/>
      <c r="C17" s="243"/>
      <c r="D17" s="13" t="s">
        <v>82</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c r="A18" s="265"/>
      <c r="B18" s="243"/>
      <c r="C18" s="243"/>
      <c r="D18" s="13" t="s">
        <v>83</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c r="A19" s="265"/>
      <c r="B19" s="243"/>
      <c r="C19" s="243"/>
      <c r="D19" s="13" t="s">
        <v>87</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c r="A20" s="265"/>
      <c r="B20" s="237"/>
      <c r="C20" s="237"/>
      <c r="D20" s="13" t="s">
        <v>84</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c r="A21" s="17"/>
      <c r="B21" s="71" t="s">
        <v>53</v>
      </c>
      <c r="C21" s="71"/>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81">
        <f t="shared" si="0"/>
        <v>188629.99454699998</v>
      </c>
      <c r="R21" s="81">
        <f t="shared" si="0"/>
        <v>188629.99454699998</v>
      </c>
      <c r="S21" s="42">
        <v>188629.99454699998</v>
      </c>
      <c r="T21" s="90">
        <f>+S21-R21</f>
        <v>0</v>
      </c>
    </row>
    <row r="22" spans="1:20" ht="21.75" customHeight="1">
      <c r="A22" s="52"/>
      <c r="D22" s="7"/>
      <c r="E22" s="8"/>
      <c r="F22" s="7"/>
      <c r="G22" s="8"/>
      <c r="H22" s="7"/>
      <c r="I22" s="8"/>
      <c r="J22" s="8"/>
      <c r="K22" s="7"/>
      <c r="M22" s="7"/>
      <c r="O22" s="7"/>
      <c r="Q22" s="75"/>
    </row>
    <row r="23" spans="1:20" ht="12.75" customHeight="1">
      <c r="A23" s="6" t="s">
        <v>22</v>
      </c>
      <c r="B23" s="6" t="s">
        <v>23</v>
      </c>
      <c r="C23" s="6"/>
      <c r="D23" s="7"/>
      <c r="E23" s="8"/>
      <c r="F23" s="7"/>
      <c r="G23" s="8"/>
      <c r="H23" s="7"/>
      <c r="I23" s="8"/>
      <c r="J23" s="8"/>
      <c r="K23" s="7"/>
      <c r="M23" s="7"/>
      <c r="O23" s="7"/>
      <c r="Q23" s="76"/>
    </row>
    <row r="24" spans="1:20" ht="12.75" customHeight="1">
      <c r="A24" s="9">
        <v>14</v>
      </c>
      <c r="B24" s="6" t="s">
        <v>24</v>
      </c>
      <c r="C24" s="6"/>
      <c r="D24" s="7"/>
      <c r="E24" s="8"/>
      <c r="F24" s="7"/>
      <c r="G24" s="8"/>
      <c r="H24" s="7"/>
      <c r="I24" s="8"/>
      <c r="J24" s="8"/>
      <c r="K24" s="7"/>
      <c r="M24" s="7"/>
      <c r="O24" s="7"/>
      <c r="Q24" s="7"/>
    </row>
    <row r="25" spans="1:20" ht="14.25" customHeight="1">
      <c r="D25" s="7"/>
      <c r="E25" s="8"/>
      <c r="F25" s="7"/>
      <c r="G25" s="8"/>
      <c r="H25" s="7"/>
      <c r="I25" s="8"/>
      <c r="J25" s="8"/>
      <c r="K25" s="7"/>
      <c r="M25" s="7"/>
      <c r="O25" s="7"/>
      <c r="Q25" s="7"/>
    </row>
    <row r="26" spans="1:20" s="11" customFormat="1" ht="29.25" customHeight="1">
      <c r="A26" s="228" t="s">
        <v>2</v>
      </c>
      <c r="B26" s="228" t="s">
        <v>3</v>
      </c>
      <c r="C26" s="233" t="s">
        <v>68</v>
      </c>
      <c r="D26" s="228" t="s">
        <v>19</v>
      </c>
      <c r="E26" s="10"/>
      <c r="F26" s="74">
        <v>2016</v>
      </c>
      <c r="G26" s="82"/>
      <c r="H26" s="228">
        <v>2017</v>
      </c>
      <c r="I26" s="228"/>
      <c r="J26" s="228"/>
      <c r="K26" s="228">
        <v>2018</v>
      </c>
      <c r="L26" s="228"/>
      <c r="M26" s="228">
        <v>2019</v>
      </c>
      <c r="N26" s="228"/>
      <c r="O26" s="228">
        <v>2020</v>
      </c>
      <c r="P26" s="228"/>
      <c r="Q26" s="228" t="s">
        <v>79</v>
      </c>
      <c r="R26" s="228"/>
    </row>
    <row r="27" spans="1:20" s="11" customFormat="1" ht="15" customHeight="1">
      <c r="A27" s="228"/>
      <c r="B27" s="228"/>
      <c r="C27" s="234"/>
      <c r="D27" s="228"/>
      <c r="E27" s="10"/>
      <c r="F27" s="227" t="s">
        <v>8</v>
      </c>
      <c r="G27" s="82"/>
      <c r="H27" s="227" t="s">
        <v>8</v>
      </c>
      <c r="I27" s="227" t="s">
        <v>85</v>
      </c>
      <c r="J27" s="227" t="s">
        <v>81</v>
      </c>
      <c r="K27" s="227" t="s">
        <v>8</v>
      </c>
      <c r="L27" s="227" t="s">
        <v>80</v>
      </c>
      <c r="M27" s="227" t="s">
        <v>8</v>
      </c>
      <c r="N27" s="227" t="s">
        <v>80</v>
      </c>
      <c r="O27" s="227" t="s">
        <v>8</v>
      </c>
      <c r="P27" s="227" t="s">
        <v>80</v>
      </c>
      <c r="Q27" s="227" t="s">
        <v>8</v>
      </c>
      <c r="R27" s="227" t="s">
        <v>80</v>
      </c>
    </row>
    <row r="28" spans="1:20" s="11" customFormat="1" ht="47.25" customHeight="1">
      <c r="A28" s="228"/>
      <c r="B28" s="228"/>
      <c r="C28" s="235"/>
      <c r="D28" s="228"/>
      <c r="E28" s="12"/>
      <c r="F28" s="227"/>
      <c r="G28" s="83"/>
      <c r="H28" s="227"/>
      <c r="I28" s="227"/>
      <c r="J28" s="227"/>
      <c r="K28" s="227"/>
      <c r="L28" s="227"/>
      <c r="M28" s="227"/>
      <c r="N28" s="227"/>
      <c r="O28" s="227"/>
      <c r="P28" s="227"/>
      <c r="Q28" s="227"/>
      <c r="R28" s="227"/>
    </row>
    <row r="29" spans="1:20" ht="51" hidden="1" customHeight="1">
      <c r="A29" s="250" t="s">
        <v>25</v>
      </c>
      <c r="B29" s="251" t="s">
        <v>26</v>
      </c>
      <c r="C29" s="71"/>
      <c r="D29" s="18" t="s">
        <v>9</v>
      </c>
      <c r="E29" s="14"/>
      <c r="F29" s="28"/>
      <c r="G29" s="84"/>
      <c r="H29" s="28"/>
      <c r="I29" s="84"/>
      <c r="J29" s="84"/>
      <c r="K29" s="29"/>
      <c r="L29" s="85"/>
      <c r="M29" s="20"/>
      <c r="N29" s="85"/>
      <c r="O29" s="20"/>
      <c r="P29" s="85"/>
      <c r="Q29" s="15"/>
      <c r="R29" s="85"/>
    </row>
    <row r="30" spans="1:20" ht="95.25" customHeight="1">
      <c r="A30" s="250"/>
      <c r="B30" s="251"/>
      <c r="C30" s="251" t="s">
        <v>70</v>
      </c>
      <c r="D30" s="13" t="s">
        <v>48</v>
      </c>
      <c r="E30" s="14"/>
      <c r="F30" s="15">
        <v>2310.5661340000001</v>
      </c>
      <c r="G30" s="84"/>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c r="A31" s="250"/>
      <c r="B31" s="251"/>
      <c r="C31" s="251"/>
      <c r="D31" s="18" t="s">
        <v>49</v>
      </c>
      <c r="E31" s="14"/>
      <c r="F31" s="27">
        <v>6931.698402</v>
      </c>
      <c r="G31" s="84"/>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c r="A32" s="44"/>
      <c r="B32" s="69" t="s">
        <v>54</v>
      </c>
      <c r="C32" s="68"/>
      <c r="D32" s="45"/>
      <c r="E32" s="40"/>
      <c r="F32" s="47">
        <f>SUM(F30:F31)</f>
        <v>9242.2645360000006</v>
      </c>
      <c r="G32" s="86"/>
      <c r="H32" s="47">
        <f t="shared" ref="H32:R32" si="1">SUM(H30:H31)</f>
        <v>10137</v>
      </c>
      <c r="I32" s="47">
        <f t="shared" si="1"/>
        <v>9171.0519999999997</v>
      </c>
      <c r="J32" s="47">
        <f t="shared" si="1"/>
        <v>965.94800000000032</v>
      </c>
      <c r="K32" s="47">
        <f t="shared" si="1"/>
        <v>8782</v>
      </c>
      <c r="L32" s="47">
        <f t="shared" si="1"/>
        <v>9103.9826666666668</v>
      </c>
      <c r="M32" s="47">
        <f t="shared" si="1"/>
        <v>8636</v>
      </c>
      <c r="N32" s="47">
        <f t="shared" si="1"/>
        <v>8957.9826666666668</v>
      </c>
      <c r="O32" s="47">
        <f t="shared" si="1"/>
        <v>10063</v>
      </c>
      <c r="P32" s="47">
        <f t="shared" si="1"/>
        <v>10384.982666666667</v>
      </c>
      <c r="Q32" s="47">
        <f t="shared" si="1"/>
        <v>46860.264536000002</v>
      </c>
      <c r="R32" s="47">
        <f t="shared" si="1"/>
        <v>46860.264536000002</v>
      </c>
      <c r="S32" s="47">
        <v>46860.264536000002</v>
      </c>
      <c r="T32" s="91">
        <f>+S32-R32</f>
        <v>0</v>
      </c>
    </row>
    <row r="33" spans="1:20" s="22" customFormat="1" ht="144.75" customHeight="1">
      <c r="A33" s="244" t="s">
        <v>10</v>
      </c>
      <c r="B33" s="247" t="s">
        <v>27</v>
      </c>
      <c r="C33" s="247" t="s">
        <v>71</v>
      </c>
      <c r="D33" s="18" t="s">
        <v>50</v>
      </c>
      <c r="E33" s="21"/>
      <c r="F33" s="35">
        <v>843.23047499999996</v>
      </c>
      <c r="G33" s="87"/>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c r="A34" s="245"/>
      <c r="B34" s="248"/>
      <c r="C34" s="248"/>
      <c r="D34" s="18" t="s">
        <v>51</v>
      </c>
      <c r="E34" s="21"/>
      <c r="F34" s="35">
        <v>607.23047499999996</v>
      </c>
      <c r="G34" s="87"/>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c r="A35" s="246"/>
      <c r="B35" s="249"/>
      <c r="C35" s="249"/>
      <c r="D35" s="18" t="s">
        <v>52</v>
      </c>
      <c r="E35" s="21"/>
      <c r="F35" s="30">
        <v>814.53904999999997</v>
      </c>
      <c r="G35" s="87"/>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51" customFormat="1" ht="15" customHeight="1">
      <c r="A36" s="72"/>
      <c r="B36" s="73" t="s">
        <v>55</v>
      </c>
      <c r="C36" s="73"/>
      <c r="D36" s="45"/>
      <c r="E36" s="48"/>
      <c r="F36" s="50">
        <f>SUM(F33:F35)</f>
        <v>2265</v>
      </c>
      <c r="G36" s="88"/>
      <c r="H36" s="50">
        <f t="shared" ref="H36:R36" si="3">SUM(H33:H35)</f>
        <v>3946.9999989999997</v>
      </c>
      <c r="I36" s="50">
        <f t="shared" si="3"/>
        <v>2995.5460000000003</v>
      </c>
      <c r="J36" s="50">
        <f t="shared" si="3"/>
        <v>951.45399899999984</v>
      </c>
      <c r="K36" s="50">
        <f t="shared" si="3"/>
        <v>3419</v>
      </c>
      <c r="L36" s="50">
        <f t="shared" si="3"/>
        <v>3736.1513330000002</v>
      </c>
      <c r="M36" s="50">
        <f t="shared" si="3"/>
        <v>3363</v>
      </c>
      <c r="N36" s="50">
        <f t="shared" si="3"/>
        <v>3680.1513329999998</v>
      </c>
      <c r="O36" s="50">
        <f t="shared" si="3"/>
        <v>3918</v>
      </c>
      <c r="P36" s="50">
        <f t="shared" si="3"/>
        <v>4235.1513329999998</v>
      </c>
      <c r="Q36" s="50">
        <f t="shared" si="3"/>
        <v>16911.999999</v>
      </c>
      <c r="R36" s="50">
        <f t="shared" si="3"/>
        <v>16911.999999</v>
      </c>
      <c r="S36" s="50">
        <v>16911.999999</v>
      </c>
      <c r="T36" s="91">
        <f>+S36-R36</f>
        <v>0</v>
      </c>
    </row>
    <row r="37" spans="1:20" s="22" customFormat="1" ht="30" customHeight="1">
      <c r="A37" s="240" t="s">
        <v>28</v>
      </c>
      <c r="B37" s="236" t="s">
        <v>29</v>
      </c>
      <c r="C37" s="236" t="s">
        <v>72</v>
      </c>
      <c r="D37" s="18" t="s">
        <v>30</v>
      </c>
      <c r="E37" s="21"/>
      <c r="F37" s="30">
        <v>1039</v>
      </c>
      <c r="G37" s="87"/>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c r="A38" s="241"/>
      <c r="B38" s="243"/>
      <c r="C38" s="243"/>
      <c r="D38" s="18" t="s">
        <v>31</v>
      </c>
      <c r="E38" s="21"/>
      <c r="F38" s="30">
        <v>257</v>
      </c>
      <c r="G38" s="87"/>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5">
        <f>+F38+H38+K38+M38+O38</f>
        <v>1771</v>
      </c>
      <c r="R38" s="29">
        <f t="shared" si="2"/>
        <v>1771</v>
      </c>
      <c r="S38" s="11"/>
    </row>
    <row r="39" spans="1:20" ht="60">
      <c r="A39" s="242"/>
      <c r="B39" s="237"/>
      <c r="C39" s="237"/>
      <c r="D39" s="18" t="s">
        <v>32</v>
      </c>
      <c r="E39" s="14"/>
      <c r="F39" s="29">
        <v>2758</v>
      </c>
      <c r="G39" s="84"/>
      <c r="H39" s="29">
        <v>2547</v>
      </c>
      <c r="I39" s="31">
        <v>1897.029</v>
      </c>
      <c r="J39" s="31">
        <f>+H39-I39</f>
        <v>649.971</v>
      </c>
      <c r="K39" s="29">
        <v>0</v>
      </c>
      <c r="L39" s="31">
        <f>+($J$39/3)+K39</f>
        <v>216.65700000000001</v>
      </c>
      <c r="M39" s="27">
        <v>0</v>
      </c>
      <c r="N39" s="31">
        <f>+($J$39/3)+M39</f>
        <v>216.65700000000001</v>
      </c>
      <c r="O39" s="29">
        <v>0</v>
      </c>
      <c r="P39" s="31">
        <f>+($J$39/3)+O39</f>
        <v>216.65700000000001</v>
      </c>
      <c r="Q39" s="66">
        <f>+F39+H39+K39+M39+O39</f>
        <v>5305</v>
      </c>
      <c r="R39" s="29">
        <f t="shared" si="2"/>
        <v>5305.0000000000009</v>
      </c>
      <c r="S39" s="11"/>
    </row>
    <row r="40" spans="1:20" s="6" customFormat="1" ht="18.75" customHeight="1">
      <c r="A40" s="54"/>
      <c r="B40" s="55" t="s">
        <v>56</v>
      </c>
      <c r="C40" s="55"/>
      <c r="D40" s="45"/>
      <c r="E40" s="40"/>
      <c r="F40" s="42">
        <f>SUM(F37:F39)</f>
        <v>4054</v>
      </c>
      <c r="G40" s="86"/>
      <c r="H40" s="42">
        <f t="shared" ref="H40:R40" si="4">SUM(H37:H39)</f>
        <v>8784</v>
      </c>
      <c r="I40" s="42">
        <f t="shared" si="4"/>
        <v>6542.4040000000005</v>
      </c>
      <c r="J40" s="42">
        <f t="shared" si="4"/>
        <v>2241.596</v>
      </c>
      <c r="K40" s="42">
        <f t="shared" si="4"/>
        <v>9662</v>
      </c>
      <c r="L40" s="42">
        <f t="shared" si="4"/>
        <v>10409.198666666665</v>
      </c>
      <c r="M40" s="89">
        <f t="shared" si="4"/>
        <v>4930</v>
      </c>
      <c r="N40" s="89">
        <f t="shared" si="4"/>
        <v>5677.1986666666662</v>
      </c>
      <c r="O40" s="42">
        <f t="shared" si="4"/>
        <v>1850</v>
      </c>
      <c r="P40" s="42">
        <f t="shared" si="4"/>
        <v>2597.1986666666671</v>
      </c>
      <c r="Q40" s="67">
        <f t="shared" si="4"/>
        <v>29280</v>
      </c>
      <c r="R40" s="67">
        <f t="shared" si="4"/>
        <v>29280</v>
      </c>
      <c r="S40" s="67">
        <v>29280</v>
      </c>
      <c r="T40" s="91">
        <f>+S40-R40</f>
        <v>0</v>
      </c>
    </row>
    <row r="41" spans="1:20">
      <c r="B41" s="52"/>
      <c r="C41" s="52"/>
    </row>
    <row r="42" spans="1:20" ht="12.75" customHeight="1">
      <c r="A42" s="6" t="s">
        <v>33</v>
      </c>
      <c r="B42" s="6" t="s">
        <v>34</v>
      </c>
      <c r="C42" s="6"/>
      <c r="D42" s="7"/>
      <c r="E42" s="8"/>
      <c r="F42" s="7"/>
      <c r="G42" s="8"/>
      <c r="H42" s="7"/>
      <c r="I42" s="8"/>
      <c r="J42" s="8"/>
      <c r="K42" s="7"/>
      <c r="M42" s="7"/>
      <c r="O42" s="7"/>
      <c r="Q42" s="7"/>
    </row>
    <row r="43" spans="1:20" ht="12.75" customHeight="1">
      <c r="A43" s="9">
        <v>42</v>
      </c>
      <c r="B43" s="6" t="s">
        <v>35</v>
      </c>
      <c r="C43" s="6"/>
      <c r="D43" s="7"/>
      <c r="E43" s="8"/>
      <c r="F43" s="7"/>
      <c r="G43" s="8"/>
      <c r="H43" s="7"/>
      <c r="I43" s="8"/>
      <c r="J43" s="8"/>
      <c r="K43" s="7"/>
      <c r="M43" s="7"/>
      <c r="O43" s="7"/>
      <c r="Q43" s="7"/>
    </row>
    <row r="44" spans="1:20" ht="12.75" customHeight="1">
      <c r="A44" s="9"/>
      <c r="B44" s="6"/>
      <c r="C44" s="6"/>
      <c r="D44" s="7"/>
      <c r="E44" s="8"/>
      <c r="F44" s="7"/>
      <c r="G44" s="8"/>
      <c r="H44" s="7"/>
      <c r="I44" s="8"/>
      <c r="J44" s="8"/>
      <c r="K44" s="7"/>
      <c r="M44" s="7"/>
      <c r="O44" s="7"/>
      <c r="Q44" s="7"/>
    </row>
    <row r="45" spans="1:20" s="11" customFormat="1" ht="29.25" customHeight="1">
      <c r="A45" s="228" t="s">
        <v>2</v>
      </c>
      <c r="B45" s="228" t="s">
        <v>3</v>
      </c>
      <c r="C45" s="233" t="s">
        <v>68</v>
      </c>
      <c r="D45" s="228" t="s">
        <v>19</v>
      </c>
      <c r="E45" s="10"/>
      <c r="F45" s="74">
        <v>2016</v>
      </c>
      <c r="G45" s="82"/>
      <c r="H45" s="228">
        <v>2017</v>
      </c>
      <c r="I45" s="228"/>
      <c r="J45" s="228"/>
      <c r="K45" s="228">
        <v>2018</v>
      </c>
      <c r="L45" s="228"/>
      <c r="M45" s="228">
        <v>2019</v>
      </c>
      <c r="N45" s="228"/>
      <c r="O45" s="228">
        <v>2020</v>
      </c>
      <c r="P45" s="228"/>
      <c r="Q45" s="228" t="s">
        <v>79</v>
      </c>
      <c r="R45" s="228"/>
    </row>
    <row r="46" spans="1:20" s="11" customFormat="1" ht="15" customHeight="1">
      <c r="A46" s="228"/>
      <c r="B46" s="228"/>
      <c r="C46" s="234"/>
      <c r="D46" s="228"/>
      <c r="E46" s="10"/>
      <c r="F46" s="231" t="s">
        <v>8</v>
      </c>
      <c r="G46" s="82"/>
      <c r="H46" s="231" t="s">
        <v>8</v>
      </c>
      <c r="I46" s="227" t="s">
        <v>85</v>
      </c>
      <c r="J46" s="227" t="s">
        <v>81</v>
      </c>
      <c r="K46" s="231" t="s">
        <v>8</v>
      </c>
      <c r="L46" s="227" t="s">
        <v>80</v>
      </c>
      <c r="M46" s="231" t="s">
        <v>8</v>
      </c>
      <c r="N46" s="227" t="s">
        <v>80</v>
      </c>
      <c r="O46" s="227" t="s">
        <v>8</v>
      </c>
      <c r="P46" s="227" t="s">
        <v>80</v>
      </c>
      <c r="Q46" s="231" t="s">
        <v>8</v>
      </c>
      <c r="R46" s="227" t="s">
        <v>80</v>
      </c>
    </row>
    <row r="47" spans="1:20" s="11" customFormat="1" ht="47.25" customHeight="1">
      <c r="A47" s="228"/>
      <c r="B47" s="228"/>
      <c r="C47" s="235"/>
      <c r="D47" s="228"/>
      <c r="E47" s="12"/>
      <c r="F47" s="232"/>
      <c r="G47" s="83"/>
      <c r="H47" s="232"/>
      <c r="I47" s="227"/>
      <c r="J47" s="227"/>
      <c r="K47" s="232"/>
      <c r="L47" s="227"/>
      <c r="M47" s="232"/>
      <c r="N47" s="227"/>
      <c r="O47" s="227"/>
      <c r="P47" s="227"/>
      <c r="Q47" s="232"/>
      <c r="R47" s="227"/>
    </row>
    <row r="48" spans="1:20" ht="60" customHeight="1">
      <c r="A48" s="238" t="s">
        <v>36</v>
      </c>
      <c r="B48" s="236" t="s">
        <v>37</v>
      </c>
      <c r="C48" s="236" t="s">
        <v>73</v>
      </c>
      <c r="D48" s="37" t="s">
        <v>38</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c r="A49" s="239"/>
      <c r="B49" s="237"/>
      <c r="C49" s="237"/>
      <c r="D49" s="37" t="s">
        <v>39</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c r="A50" s="54"/>
      <c r="B50" s="55" t="s">
        <v>57</v>
      </c>
      <c r="C50" s="55"/>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91">
        <f>+S50-R50</f>
        <v>0</v>
      </c>
    </row>
    <row r="51" spans="1:20" s="6" customFormat="1" ht="18.75" customHeight="1">
      <c r="A51" s="56"/>
      <c r="B51" s="57"/>
      <c r="C51" s="57"/>
      <c r="D51" s="58"/>
      <c r="E51" s="40"/>
      <c r="F51" s="60"/>
      <c r="G51" s="43"/>
      <c r="H51" s="60"/>
      <c r="I51" s="53"/>
      <c r="J51" s="53"/>
      <c r="K51" s="60"/>
      <c r="M51" s="61"/>
      <c r="O51" s="60"/>
      <c r="Q51" s="62"/>
    </row>
    <row r="52" spans="1:20" ht="12.75" customHeight="1">
      <c r="A52" s="6" t="s">
        <v>33</v>
      </c>
      <c r="B52" s="6" t="s">
        <v>34</v>
      </c>
      <c r="C52" s="6"/>
      <c r="D52" s="7"/>
      <c r="E52" s="8"/>
      <c r="F52" s="7"/>
      <c r="G52" s="8"/>
      <c r="H52" s="7"/>
      <c r="I52" s="8"/>
      <c r="J52" s="8"/>
      <c r="K52" s="7"/>
      <c r="O52" s="7"/>
      <c r="Q52" s="7"/>
    </row>
    <row r="53" spans="1:20" ht="12.75" customHeight="1">
      <c r="A53" s="9">
        <v>43</v>
      </c>
      <c r="B53" s="6" t="s">
        <v>41</v>
      </c>
      <c r="C53" s="6"/>
      <c r="D53" s="7"/>
      <c r="E53" s="8"/>
      <c r="F53" s="7"/>
      <c r="G53" s="8"/>
      <c r="H53" s="7"/>
      <c r="I53" s="8"/>
      <c r="J53" s="8"/>
      <c r="K53" s="7"/>
      <c r="M53" s="7"/>
      <c r="O53" s="7"/>
      <c r="Q53" s="7"/>
    </row>
    <row r="54" spans="1:20" s="11" customFormat="1" ht="29.25" customHeight="1">
      <c r="A54" s="228" t="s">
        <v>2</v>
      </c>
      <c r="B54" s="228" t="s">
        <v>3</v>
      </c>
      <c r="C54" s="233" t="s">
        <v>68</v>
      </c>
      <c r="D54" s="228" t="s">
        <v>19</v>
      </c>
      <c r="E54" s="10"/>
      <c r="F54" s="74">
        <v>2016</v>
      </c>
      <c r="G54" s="82"/>
      <c r="H54" s="228">
        <v>2017</v>
      </c>
      <c r="I54" s="228"/>
      <c r="J54" s="228"/>
      <c r="K54" s="228">
        <v>2018</v>
      </c>
      <c r="L54" s="228"/>
      <c r="M54" s="228">
        <v>2019</v>
      </c>
      <c r="N54" s="228"/>
      <c r="O54" s="228">
        <v>2020</v>
      </c>
      <c r="P54" s="228"/>
      <c r="Q54" s="228" t="s">
        <v>79</v>
      </c>
      <c r="R54" s="228"/>
    </row>
    <row r="55" spans="1:20" s="11" customFormat="1" ht="15" customHeight="1">
      <c r="A55" s="228"/>
      <c r="B55" s="228"/>
      <c r="C55" s="234"/>
      <c r="D55" s="228"/>
      <c r="E55" s="10"/>
      <c r="F55" s="227" t="s">
        <v>8</v>
      </c>
      <c r="G55" s="82"/>
      <c r="H55" s="227" t="s">
        <v>8</v>
      </c>
      <c r="I55" s="227" t="s">
        <v>85</v>
      </c>
      <c r="J55" s="227" t="s">
        <v>81</v>
      </c>
      <c r="K55" s="227" t="s">
        <v>8</v>
      </c>
      <c r="L55" s="227" t="s">
        <v>80</v>
      </c>
      <c r="M55" s="227" t="s">
        <v>8</v>
      </c>
      <c r="N55" s="227" t="s">
        <v>80</v>
      </c>
      <c r="O55" s="227" t="s">
        <v>8</v>
      </c>
      <c r="P55" s="227" t="s">
        <v>80</v>
      </c>
      <c r="Q55" s="227" t="s">
        <v>8</v>
      </c>
      <c r="R55" s="227" t="s">
        <v>80</v>
      </c>
    </row>
    <row r="56" spans="1:20" s="11" customFormat="1" ht="47.25" customHeight="1">
      <c r="A56" s="228"/>
      <c r="B56" s="228"/>
      <c r="C56" s="235"/>
      <c r="D56" s="228"/>
      <c r="E56" s="12"/>
      <c r="F56" s="227"/>
      <c r="G56" s="83"/>
      <c r="H56" s="227"/>
      <c r="I56" s="227"/>
      <c r="J56" s="227"/>
      <c r="K56" s="227"/>
      <c r="L56" s="227"/>
      <c r="M56" s="227"/>
      <c r="N56" s="227"/>
      <c r="O56" s="227"/>
      <c r="P56" s="227"/>
      <c r="Q56" s="227"/>
      <c r="R56" s="227"/>
    </row>
    <row r="57" spans="1:20" ht="88.5" customHeight="1">
      <c r="A57" s="238" t="s">
        <v>40</v>
      </c>
      <c r="B57" s="236" t="s">
        <v>13</v>
      </c>
      <c r="C57" s="236" t="s">
        <v>74</v>
      </c>
      <c r="D57" s="37" t="s">
        <v>42</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c r="A58" s="239"/>
      <c r="B58" s="237"/>
      <c r="C58" s="237"/>
      <c r="D58" s="37" t="s">
        <v>43</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c r="A59" s="54"/>
      <c r="B59" s="55" t="s">
        <v>58</v>
      </c>
      <c r="C59" s="55"/>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91">
        <f>+S59-R59</f>
        <v>0</v>
      </c>
    </row>
    <row r="60" spans="1:20" s="6" customFormat="1" ht="18.75" customHeight="1">
      <c r="A60" s="56"/>
      <c r="B60" s="57"/>
      <c r="C60" s="57"/>
      <c r="D60" s="58"/>
      <c r="E60" s="40"/>
      <c r="F60" s="60"/>
      <c r="G60" s="43"/>
      <c r="H60" s="60"/>
      <c r="I60" s="53"/>
      <c r="J60" s="53"/>
      <c r="K60" s="60"/>
      <c r="M60" s="60"/>
      <c r="O60" s="60"/>
      <c r="Q60" s="60"/>
    </row>
    <row r="61" spans="1:20" ht="12.75" customHeight="1">
      <c r="A61" s="6" t="s">
        <v>33</v>
      </c>
      <c r="B61" s="6" t="s">
        <v>34</v>
      </c>
      <c r="C61" s="6"/>
      <c r="D61" s="7"/>
      <c r="E61" s="8"/>
      <c r="F61" s="7"/>
      <c r="G61" s="8"/>
      <c r="H61" s="7"/>
      <c r="I61" s="8"/>
      <c r="J61" s="8"/>
      <c r="K61" s="7"/>
      <c r="M61" s="7"/>
      <c r="O61" s="7"/>
      <c r="Q61" s="7"/>
    </row>
    <row r="62" spans="1:20" ht="12.75" customHeight="1">
      <c r="A62" s="9">
        <v>44</v>
      </c>
      <c r="B62" s="6" t="s">
        <v>44</v>
      </c>
      <c r="C62" s="6"/>
      <c r="D62" s="7"/>
      <c r="E62" s="8"/>
      <c r="F62" s="7"/>
      <c r="G62" s="8"/>
      <c r="H62" s="7"/>
      <c r="I62" s="8"/>
      <c r="J62" s="8"/>
      <c r="K62" s="7"/>
      <c r="M62" s="7"/>
      <c r="O62" s="7"/>
      <c r="Q62" s="7"/>
    </row>
    <row r="63" spans="1:20" s="11" customFormat="1" ht="29.25" customHeight="1">
      <c r="A63" s="228" t="s">
        <v>2</v>
      </c>
      <c r="B63" s="228" t="s">
        <v>3</v>
      </c>
      <c r="C63" s="233" t="s">
        <v>68</v>
      </c>
      <c r="D63" s="228" t="s">
        <v>19</v>
      </c>
      <c r="E63" s="10"/>
      <c r="F63" s="74">
        <v>2016</v>
      </c>
      <c r="G63" s="82"/>
      <c r="H63" s="228">
        <v>2017</v>
      </c>
      <c r="I63" s="228"/>
      <c r="J63" s="228"/>
      <c r="K63" s="228">
        <v>2018</v>
      </c>
      <c r="L63" s="228"/>
      <c r="M63" s="228">
        <v>2019</v>
      </c>
      <c r="N63" s="228"/>
      <c r="O63" s="228">
        <v>2020</v>
      </c>
      <c r="P63" s="228"/>
      <c r="Q63" s="228" t="s">
        <v>79</v>
      </c>
      <c r="R63" s="228"/>
    </row>
    <row r="64" spans="1:20" s="11" customFormat="1" ht="15" customHeight="1">
      <c r="A64" s="228"/>
      <c r="B64" s="228"/>
      <c r="C64" s="234"/>
      <c r="D64" s="228"/>
      <c r="E64" s="10"/>
      <c r="F64" s="227" t="s">
        <v>8</v>
      </c>
      <c r="G64" s="82"/>
      <c r="H64" s="227" t="s">
        <v>8</v>
      </c>
      <c r="I64" s="227" t="s">
        <v>85</v>
      </c>
      <c r="J64" s="227" t="s">
        <v>81</v>
      </c>
      <c r="K64" s="227" t="s">
        <v>8</v>
      </c>
      <c r="L64" s="227" t="s">
        <v>80</v>
      </c>
      <c r="M64" s="227" t="s">
        <v>8</v>
      </c>
      <c r="N64" s="227" t="s">
        <v>80</v>
      </c>
      <c r="O64" s="227" t="s">
        <v>8</v>
      </c>
      <c r="P64" s="227" t="s">
        <v>80</v>
      </c>
      <c r="Q64" s="227" t="s">
        <v>8</v>
      </c>
      <c r="R64" s="227" t="s">
        <v>80</v>
      </c>
    </row>
    <row r="65" spans="1:20" s="11" customFormat="1" ht="47.25" customHeight="1">
      <c r="A65" s="228"/>
      <c r="B65" s="228"/>
      <c r="C65" s="235"/>
      <c r="D65" s="228"/>
      <c r="E65" s="12"/>
      <c r="F65" s="227"/>
      <c r="G65" s="83"/>
      <c r="H65" s="227"/>
      <c r="I65" s="227"/>
      <c r="J65" s="227"/>
      <c r="K65" s="227"/>
      <c r="L65" s="227"/>
      <c r="M65" s="227"/>
      <c r="N65" s="227"/>
      <c r="O65" s="227"/>
      <c r="P65" s="227"/>
      <c r="Q65" s="227"/>
      <c r="R65" s="227"/>
    </row>
    <row r="66" spans="1:20" ht="150.75" customHeight="1">
      <c r="A66" s="38" t="s">
        <v>45</v>
      </c>
      <c r="B66" s="24" t="s">
        <v>46</v>
      </c>
      <c r="C66" s="24" t="s">
        <v>75</v>
      </c>
      <c r="D66" s="37" t="s">
        <v>47</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c r="A67" s="54"/>
      <c r="B67" s="55" t="s">
        <v>59</v>
      </c>
      <c r="C67" s="55"/>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91">
        <f>+S67-R67</f>
        <v>0</v>
      </c>
    </row>
    <row r="69" spans="1:20">
      <c r="F69" s="25">
        <f>+F21+F32+F36+F40+F50+F59+F67</f>
        <v>54582.299831000004</v>
      </c>
      <c r="M69" s="6"/>
      <c r="N69" s="6"/>
      <c r="O69" s="6"/>
      <c r="P69" s="6"/>
      <c r="Q69" s="25">
        <f>+Q21+Q32+Q36+Q40+Q50+Q59+Q67</f>
        <v>305007.99585200002</v>
      </c>
      <c r="R69" s="25">
        <f>+R21+R32+R36+R40+R50+R59+R67</f>
        <v>305007.99585200002</v>
      </c>
      <c r="S69" s="90">
        <f>+Q69-R69</f>
        <v>0</v>
      </c>
    </row>
    <row r="70" spans="1:20">
      <c r="K70" s="25"/>
      <c r="M70" s="25"/>
      <c r="N70" s="6"/>
      <c r="O70" s="25"/>
      <c r="P70" s="6"/>
      <c r="Q70" s="25"/>
    </row>
    <row r="72" spans="1:20">
      <c r="F72" s="92">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1"/>
  <sheetViews>
    <sheetView tabSelected="1" topLeftCell="A7" zoomScale="83" zoomScaleNormal="83" workbookViewId="0">
      <pane xSplit="2" ySplit="9" topLeftCell="F67" activePane="bottomRight" state="frozen"/>
      <selection activeCell="A7" sqref="A7"/>
      <selection pane="topRight" activeCell="C7" sqref="C7"/>
      <selection pane="bottomLeft" activeCell="A16" sqref="A16"/>
      <selection pane="bottomRight" activeCell="AG79" sqref="AG79"/>
    </sheetView>
  </sheetViews>
  <sheetFormatPr baseColWidth="10" defaultColWidth="11.42578125" defaultRowHeight="1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hidden="1" customWidth="1"/>
    <col min="9" max="9" width="0.5703125" style="7" hidden="1" customWidth="1"/>
    <col min="10" max="11" width="10.7109375" style="8" hidden="1" customWidth="1"/>
    <col min="12" max="12" width="14.28515625" style="8" hidden="1" customWidth="1"/>
    <col min="13" max="13" width="13.140625" style="8" hidden="1" customWidth="1"/>
    <col min="14" max="14" width="0.5703125" style="7" hidden="1" customWidth="1"/>
    <col min="15" max="16" width="10.7109375" style="8" hidden="1" customWidth="1"/>
    <col min="17" max="17" width="17.7109375" style="8" hidden="1" customWidth="1"/>
    <col min="18" max="18" width="13.140625" style="8" hidden="1" customWidth="1"/>
    <col min="19" max="19" width="0.5703125" style="8" hidden="1" customWidth="1"/>
    <col min="20" max="21" width="10.7109375" style="8" hidden="1" customWidth="1"/>
    <col min="22" max="22" width="14.5703125" style="8" hidden="1" customWidth="1"/>
    <col min="23" max="23" width="13.140625" style="8" hidden="1" customWidth="1"/>
    <col min="24" max="24" width="0.5703125" style="8" hidden="1" customWidth="1"/>
    <col min="25" max="26" width="10.7109375" style="8" hidden="1" customWidth="1"/>
    <col min="27" max="27" width="14.5703125" style="8" hidden="1" customWidth="1"/>
    <col min="28" max="28" width="13.140625" style="8" hidden="1" customWidth="1"/>
    <col min="29" max="29" width="0.85546875" style="8" customWidth="1"/>
    <col min="30" max="31" width="10.7109375" style="190" customWidth="1"/>
    <col min="32" max="32" width="19" style="8" customWidth="1"/>
    <col min="33" max="33" width="18.7109375" style="8" bestFit="1" customWidth="1"/>
    <col min="34" max="34" width="1.42578125" style="8" customWidth="1"/>
    <col min="35" max="35" width="15.28515625" style="100" customWidth="1"/>
    <col min="36" max="36" width="15.5703125" style="100" customWidth="1"/>
    <col min="37" max="37" width="43.85546875" style="100" customWidth="1"/>
    <col min="38" max="38" width="16.140625" style="100" customWidth="1"/>
    <col min="39" max="39" width="11.42578125" style="100"/>
    <col min="40" max="16384" width="11.42578125" style="8"/>
  </cols>
  <sheetData>
    <row r="1" spans="1:39">
      <c r="A1" s="6" t="s">
        <v>66</v>
      </c>
    </row>
    <row r="3" spans="1:39" s="3" customFormat="1" ht="12.75">
      <c r="A3" s="287" t="s">
        <v>0</v>
      </c>
      <c r="B3" s="287"/>
      <c r="C3" s="287"/>
      <c r="D3" s="287"/>
      <c r="E3" s="287"/>
      <c r="F3" s="287"/>
      <c r="G3" s="4"/>
      <c r="H3" s="4"/>
      <c r="I3" s="2"/>
      <c r="J3" s="2"/>
      <c r="K3" s="2"/>
      <c r="L3" s="2"/>
      <c r="M3" s="2"/>
      <c r="N3" s="2"/>
      <c r="O3" s="2"/>
      <c r="P3" s="2"/>
      <c r="Q3" s="2"/>
      <c r="R3" s="2"/>
      <c r="T3" s="117"/>
      <c r="U3" s="117"/>
      <c r="V3" s="117"/>
      <c r="W3" s="117"/>
      <c r="Y3" s="117"/>
      <c r="Z3" s="117"/>
      <c r="AA3" s="117"/>
      <c r="AB3" s="117"/>
      <c r="AD3" s="191"/>
      <c r="AE3" s="191"/>
      <c r="AF3" s="117"/>
      <c r="AG3" s="117"/>
      <c r="AI3" s="158"/>
      <c r="AJ3" s="158"/>
      <c r="AK3" s="158"/>
      <c r="AL3" s="159"/>
      <c r="AM3" s="101"/>
    </row>
    <row r="4" spans="1:39" s="3" customFormat="1" ht="12.75">
      <c r="A4" s="287" t="s">
        <v>14</v>
      </c>
      <c r="B4" s="287"/>
      <c r="C4" s="287"/>
      <c r="D4" s="287"/>
      <c r="E4" s="287"/>
      <c r="F4" s="287"/>
      <c r="G4" s="4"/>
      <c r="H4" s="4"/>
      <c r="I4" s="2"/>
      <c r="J4" s="2"/>
      <c r="K4" s="2"/>
      <c r="L4" s="2"/>
      <c r="M4" s="2"/>
      <c r="N4" s="2"/>
      <c r="O4" s="2"/>
      <c r="P4" s="2"/>
      <c r="Q4" s="2"/>
      <c r="R4" s="2"/>
      <c r="T4" s="117"/>
      <c r="U4" s="117"/>
      <c r="V4" s="117"/>
      <c r="W4" s="117"/>
      <c r="Y4" s="117"/>
      <c r="Z4" s="117"/>
      <c r="AA4" s="117"/>
      <c r="AB4" s="117"/>
      <c r="AD4" s="117"/>
      <c r="AE4" s="117"/>
      <c r="AF4" s="117"/>
      <c r="AG4" s="117"/>
      <c r="AI4" s="158"/>
      <c r="AJ4" s="158"/>
      <c r="AK4" s="158"/>
      <c r="AL4" s="159"/>
      <c r="AM4" s="101"/>
    </row>
    <row r="5" spans="1:39" s="3" customFormat="1" ht="12.75">
      <c r="A5" s="287" t="s">
        <v>0</v>
      </c>
      <c r="B5" s="287"/>
      <c r="C5" s="287"/>
      <c r="D5" s="287"/>
      <c r="E5" s="287"/>
      <c r="F5" s="287"/>
      <c r="G5" s="4"/>
      <c r="H5" s="4"/>
      <c r="I5" s="2"/>
      <c r="J5" s="2"/>
      <c r="K5" s="2"/>
      <c r="L5" s="2"/>
      <c r="M5" s="2"/>
      <c r="N5" s="2"/>
      <c r="O5" s="2"/>
      <c r="P5" s="2"/>
      <c r="Q5" s="2"/>
      <c r="R5" s="2"/>
      <c r="T5" s="117"/>
      <c r="U5" s="117"/>
      <c r="V5" s="117"/>
      <c r="W5" s="117"/>
      <c r="Y5" s="117"/>
      <c r="Z5" s="117"/>
      <c r="AA5" s="117"/>
      <c r="AB5" s="117"/>
      <c r="AD5" s="117"/>
      <c r="AE5" s="117"/>
      <c r="AF5" s="117"/>
      <c r="AG5" s="117"/>
      <c r="AI5" s="158"/>
      <c r="AJ5" s="158"/>
      <c r="AK5" s="158"/>
      <c r="AL5" s="159"/>
      <c r="AM5" s="101"/>
    </row>
    <row r="6" spans="1:39" s="3" customFormat="1" ht="12.75">
      <c r="A6" s="287" t="s">
        <v>15</v>
      </c>
      <c r="B6" s="287"/>
      <c r="C6" s="287"/>
      <c r="D6" s="287"/>
      <c r="E6" s="287"/>
      <c r="F6" s="287"/>
      <c r="G6" s="4"/>
      <c r="H6" s="4"/>
      <c r="I6" s="2"/>
      <c r="J6" s="2"/>
      <c r="K6" s="2"/>
      <c r="L6" s="2"/>
      <c r="M6" s="2"/>
      <c r="N6" s="2"/>
      <c r="O6" s="2"/>
      <c r="P6" s="2"/>
      <c r="Q6" s="2"/>
      <c r="R6" s="2"/>
      <c r="T6" s="117"/>
      <c r="U6" s="117"/>
      <c r="V6" s="117"/>
      <c r="W6" s="117"/>
      <c r="Y6" s="117"/>
      <c r="Z6" s="117"/>
      <c r="AA6" s="117"/>
      <c r="AB6" s="117"/>
      <c r="AD6" s="117"/>
      <c r="AE6" s="117"/>
      <c r="AF6" s="117"/>
      <c r="AG6" s="117"/>
      <c r="AI6" s="158"/>
      <c r="AJ6" s="158"/>
      <c r="AK6" s="158"/>
      <c r="AL6" s="159"/>
      <c r="AM6" s="101"/>
    </row>
    <row r="7" spans="1:39" s="3" customFormat="1" ht="12.75">
      <c r="A7" s="4"/>
      <c r="B7" s="4"/>
      <c r="C7" s="4"/>
      <c r="D7" s="4"/>
      <c r="E7" s="4"/>
      <c r="F7" s="4"/>
      <c r="G7" s="4"/>
      <c r="H7" s="4"/>
      <c r="I7" s="2"/>
      <c r="J7" s="2"/>
      <c r="K7" s="2"/>
      <c r="L7" s="2"/>
      <c r="M7" s="2"/>
      <c r="N7" s="2"/>
      <c r="O7" s="2"/>
      <c r="P7" s="2"/>
      <c r="Q7" s="2"/>
      <c r="R7" s="2"/>
      <c r="T7" s="117"/>
      <c r="U7" s="117"/>
      <c r="V7" s="117"/>
      <c r="W7" s="117"/>
      <c r="Y7" s="117"/>
      <c r="Z7" s="117"/>
      <c r="AA7" s="117"/>
      <c r="AB7" s="117"/>
      <c r="AD7" s="117"/>
      <c r="AE7" s="117"/>
      <c r="AF7" s="117"/>
      <c r="AG7" s="117"/>
      <c r="AI7" s="158"/>
      <c r="AJ7" s="158"/>
      <c r="AK7" s="158"/>
      <c r="AL7" s="159"/>
      <c r="AM7" s="101"/>
    </row>
    <row r="8" spans="1:39" s="5" customFormat="1" ht="15.75" customHeight="1">
      <c r="A8" s="183"/>
      <c r="B8" s="183"/>
      <c r="C8" s="183"/>
      <c r="D8" s="183"/>
      <c r="E8" s="183"/>
      <c r="F8" s="183"/>
      <c r="G8" s="4"/>
      <c r="H8" s="4"/>
      <c r="T8" s="118"/>
      <c r="U8" s="118"/>
      <c r="V8" s="118"/>
      <c r="W8" s="118"/>
      <c r="Y8" s="118"/>
      <c r="Z8" s="118"/>
      <c r="AA8" s="118"/>
      <c r="AB8" s="118"/>
      <c r="AD8" s="117"/>
      <c r="AE8" s="117"/>
      <c r="AF8" s="117"/>
      <c r="AG8" s="118"/>
      <c r="AI8" s="160"/>
      <c r="AJ8" s="160"/>
      <c r="AK8" s="160"/>
      <c r="AL8" s="160"/>
      <c r="AM8" s="102"/>
    </row>
    <row r="9" spans="1:39" s="3" customFormat="1" ht="12.75">
      <c r="A9" s="4"/>
      <c r="B9" s="4"/>
      <c r="C9" s="4"/>
      <c r="D9" s="4"/>
      <c r="E9" s="4"/>
      <c r="F9" s="4"/>
      <c r="G9" s="4"/>
      <c r="H9" s="4"/>
      <c r="I9" s="2"/>
      <c r="J9" s="2"/>
      <c r="K9" s="2"/>
      <c r="L9" s="2"/>
      <c r="M9" s="2"/>
      <c r="N9" s="2"/>
      <c r="O9" s="2"/>
      <c r="P9" s="2"/>
      <c r="Q9" s="2"/>
      <c r="R9" s="2"/>
      <c r="T9" s="117"/>
      <c r="U9" s="117"/>
      <c r="V9" s="117"/>
      <c r="W9" s="117"/>
      <c r="Y9" s="117"/>
      <c r="Z9" s="117"/>
      <c r="AA9" s="117"/>
      <c r="AB9" s="117"/>
      <c r="AD9" s="117"/>
      <c r="AE9" s="117"/>
      <c r="AF9" s="117"/>
      <c r="AG9" s="117"/>
      <c r="AI9" s="158"/>
      <c r="AJ9" s="158"/>
      <c r="AK9" s="158"/>
      <c r="AL9" s="159"/>
      <c r="AM9" s="101"/>
    </row>
    <row r="10" spans="1:39">
      <c r="A10" s="33" t="s">
        <v>1</v>
      </c>
      <c r="B10" s="263" t="s">
        <v>16</v>
      </c>
      <c r="C10" s="263"/>
      <c r="D10" s="263"/>
      <c r="E10" s="263"/>
      <c r="F10" s="263"/>
      <c r="G10" s="184"/>
      <c r="H10" s="184"/>
      <c r="I10" s="8"/>
      <c r="J10" s="7"/>
      <c r="K10" s="7"/>
      <c r="L10" s="7"/>
      <c r="M10" s="7"/>
      <c r="N10" s="8"/>
      <c r="O10" s="7"/>
      <c r="P10" s="7"/>
      <c r="Q10" s="7"/>
      <c r="R10" s="7"/>
      <c r="T10" s="7"/>
      <c r="U10" s="7"/>
      <c r="V10" s="7"/>
      <c r="W10" s="7"/>
      <c r="Y10" s="7"/>
      <c r="Z10" s="7"/>
      <c r="AA10" s="7"/>
      <c r="AB10" s="7"/>
      <c r="AD10" s="117"/>
      <c r="AE10" s="117"/>
      <c r="AF10" s="117"/>
      <c r="AG10" s="7"/>
      <c r="AI10" s="103"/>
      <c r="AJ10" s="103"/>
      <c r="AK10" s="103"/>
    </row>
    <row r="11" spans="1:39">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117"/>
      <c r="AE11" s="117"/>
      <c r="AF11" s="117"/>
      <c r="AG11" s="7"/>
      <c r="AI11" s="103"/>
      <c r="AJ11" s="103"/>
      <c r="AK11" s="188"/>
      <c r="AL11" s="188"/>
    </row>
    <row r="12" spans="1:39" ht="14.25" customHeight="1">
      <c r="F12" s="7"/>
      <c r="G12" s="7"/>
      <c r="H12" s="7"/>
      <c r="I12" s="8"/>
      <c r="J12" s="7"/>
      <c r="K12" s="7"/>
      <c r="L12" s="7"/>
      <c r="M12" s="7"/>
      <c r="N12" s="8"/>
      <c r="O12" s="7"/>
      <c r="P12" s="7"/>
      <c r="Q12" s="7"/>
      <c r="R12" s="98">
        <v>1000000</v>
      </c>
      <c r="T12" s="98"/>
      <c r="U12" s="98"/>
      <c r="V12" s="98">
        <v>1000000</v>
      </c>
      <c r="W12" s="98">
        <v>1000000</v>
      </c>
      <c r="Y12" s="98"/>
      <c r="Z12" s="98"/>
      <c r="AA12" s="98"/>
      <c r="AB12" s="98">
        <v>1000000</v>
      </c>
      <c r="AD12" s="192"/>
      <c r="AE12" s="192"/>
      <c r="AF12" s="98"/>
      <c r="AG12" s="98">
        <v>1000000</v>
      </c>
      <c r="AI12" s="103"/>
      <c r="AJ12" s="103"/>
      <c r="AK12" s="103"/>
    </row>
    <row r="13" spans="1:39" s="11" customFormat="1" ht="27" customHeight="1">
      <c r="A13" s="258" t="s">
        <v>2</v>
      </c>
      <c r="B13" s="233" t="s">
        <v>3</v>
      </c>
      <c r="C13" s="273" t="s">
        <v>95</v>
      </c>
      <c r="D13" s="233" t="s">
        <v>68</v>
      </c>
      <c r="E13" s="273" t="s">
        <v>88</v>
      </c>
      <c r="F13" s="255" t="s">
        <v>19</v>
      </c>
      <c r="G13" s="269" t="s">
        <v>100</v>
      </c>
      <c r="H13" s="228" t="s">
        <v>122</v>
      </c>
      <c r="I13" s="10"/>
      <c r="J13" s="228">
        <v>2016</v>
      </c>
      <c r="K13" s="228"/>
      <c r="L13" s="228"/>
      <c r="M13" s="228"/>
      <c r="N13" s="10"/>
      <c r="O13" s="228">
        <v>2017</v>
      </c>
      <c r="P13" s="228"/>
      <c r="Q13" s="228"/>
      <c r="R13" s="228"/>
      <c r="T13" s="228">
        <v>2018</v>
      </c>
      <c r="U13" s="228"/>
      <c r="V13" s="228"/>
      <c r="W13" s="228"/>
      <c r="Y13" s="228">
        <v>2019</v>
      </c>
      <c r="Z13" s="228"/>
      <c r="AA13" s="228"/>
      <c r="AB13" s="228"/>
      <c r="AD13" s="229">
        <v>2020</v>
      </c>
      <c r="AE13" s="230"/>
      <c r="AF13" s="230"/>
      <c r="AG13" s="230"/>
      <c r="AI13" s="284" t="s">
        <v>20</v>
      </c>
      <c r="AJ13" s="284"/>
      <c r="AK13" s="284"/>
      <c r="AL13" s="284"/>
      <c r="AM13" s="108"/>
    </row>
    <row r="14" spans="1:39" s="11" customFormat="1" ht="27" customHeight="1">
      <c r="A14" s="259"/>
      <c r="B14" s="234"/>
      <c r="C14" s="256"/>
      <c r="D14" s="234"/>
      <c r="E14" s="256"/>
      <c r="F14" s="256"/>
      <c r="G14" s="269"/>
      <c r="H14" s="228"/>
      <c r="I14" s="10"/>
      <c r="J14" s="227" t="s">
        <v>4</v>
      </c>
      <c r="K14" s="227"/>
      <c r="L14" s="227" t="s">
        <v>62</v>
      </c>
      <c r="M14" s="227"/>
      <c r="N14" s="10"/>
      <c r="O14" s="227" t="s">
        <v>6</v>
      </c>
      <c r="P14" s="227"/>
      <c r="Q14" s="227" t="s">
        <v>8</v>
      </c>
      <c r="R14" s="227"/>
      <c r="S14" s="10"/>
      <c r="T14" s="227" t="s">
        <v>7</v>
      </c>
      <c r="U14" s="227"/>
      <c r="V14" s="227" t="s">
        <v>8</v>
      </c>
      <c r="W14" s="227"/>
      <c r="Y14" s="227" t="s">
        <v>7</v>
      </c>
      <c r="Z14" s="227"/>
      <c r="AA14" s="227" t="s">
        <v>8</v>
      </c>
      <c r="AB14" s="227"/>
      <c r="AD14" s="227" t="s">
        <v>7</v>
      </c>
      <c r="AE14" s="227"/>
      <c r="AF14" s="227" t="s">
        <v>8</v>
      </c>
      <c r="AG14" s="227"/>
      <c r="AI14" s="231" t="s">
        <v>4</v>
      </c>
      <c r="AJ14" s="231" t="s">
        <v>67</v>
      </c>
      <c r="AK14" s="231" t="s">
        <v>8</v>
      </c>
      <c r="AL14" s="231" t="s">
        <v>5</v>
      </c>
      <c r="AM14" s="108"/>
    </row>
    <row r="15" spans="1:39" s="11" customFormat="1" ht="33">
      <c r="A15" s="260"/>
      <c r="B15" s="235"/>
      <c r="C15" s="274"/>
      <c r="D15" s="235"/>
      <c r="E15" s="274"/>
      <c r="F15" s="257"/>
      <c r="G15" s="269"/>
      <c r="H15" s="228"/>
      <c r="I15" s="12"/>
      <c r="J15" s="64" t="s">
        <v>60</v>
      </c>
      <c r="K15" s="178" t="s">
        <v>61</v>
      </c>
      <c r="L15" s="64" t="s">
        <v>63</v>
      </c>
      <c r="M15" s="178" t="s">
        <v>64</v>
      </c>
      <c r="N15" s="12"/>
      <c r="O15" s="64" t="s">
        <v>60</v>
      </c>
      <c r="P15" s="178" t="s">
        <v>61</v>
      </c>
      <c r="Q15" s="64" t="s">
        <v>63</v>
      </c>
      <c r="R15" s="178" t="s">
        <v>64</v>
      </c>
      <c r="S15" s="10"/>
      <c r="T15" s="64" t="s">
        <v>60</v>
      </c>
      <c r="U15" s="178" t="s">
        <v>61</v>
      </c>
      <c r="V15" s="178" t="s">
        <v>63</v>
      </c>
      <c r="W15" s="178" t="s">
        <v>64</v>
      </c>
      <c r="Y15" s="178" t="s">
        <v>60</v>
      </c>
      <c r="Z15" s="178" t="s">
        <v>61</v>
      </c>
      <c r="AA15" s="178" t="s">
        <v>65</v>
      </c>
      <c r="AB15" s="178" t="s">
        <v>64</v>
      </c>
      <c r="AD15" s="189" t="s">
        <v>60</v>
      </c>
      <c r="AE15" s="189" t="s">
        <v>61</v>
      </c>
      <c r="AF15" s="178" t="s">
        <v>65</v>
      </c>
      <c r="AG15" s="178" t="s">
        <v>64</v>
      </c>
      <c r="AI15" s="232"/>
      <c r="AJ15" s="232"/>
      <c r="AK15" s="232"/>
      <c r="AL15" s="232"/>
      <c r="AM15" s="108"/>
    </row>
    <row r="16" spans="1:39" ht="75.75" customHeight="1">
      <c r="A16" s="264" t="s">
        <v>11</v>
      </c>
      <c r="B16" s="236" t="s">
        <v>12</v>
      </c>
      <c r="C16" s="236" t="s">
        <v>94</v>
      </c>
      <c r="D16" s="236" t="s">
        <v>69</v>
      </c>
      <c r="E16" s="275" t="s">
        <v>93</v>
      </c>
      <c r="F16" s="13" t="s">
        <v>134</v>
      </c>
      <c r="G16" s="13" t="s">
        <v>102</v>
      </c>
      <c r="H16" s="285" t="s">
        <v>123</v>
      </c>
      <c r="I16" s="14"/>
      <c r="J16" s="147">
        <v>1436</v>
      </c>
      <c r="K16" s="147">
        <v>565</v>
      </c>
      <c r="L16" s="147">
        <v>5193.9827459999997</v>
      </c>
      <c r="M16" s="29">
        <v>4172.3766720000003</v>
      </c>
      <c r="N16" s="23"/>
      <c r="O16" s="15">
        <v>1771</v>
      </c>
      <c r="P16" s="15">
        <v>1045</v>
      </c>
      <c r="Q16" s="29">
        <v>9288.5278980000003</v>
      </c>
      <c r="R16" s="29">
        <v>9269.4900300000008</v>
      </c>
      <c r="S16" s="111"/>
      <c r="T16" s="119">
        <v>832</v>
      </c>
      <c r="U16" s="119">
        <v>255</v>
      </c>
      <c r="V16" s="120">
        <v>10671.08678</v>
      </c>
      <c r="W16" s="121">
        <v>9668.8584989999999</v>
      </c>
      <c r="X16" s="112"/>
      <c r="Y16" s="119">
        <v>1646</v>
      </c>
      <c r="Z16" s="119">
        <v>1620</v>
      </c>
      <c r="AA16" s="120">
        <v>10566.607599999999</v>
      </c>
      <c r="AB16" s="121">
        <v>9933.3464230000009</v>
      </c>
      <c r="AC16" s="112"/>
      <c r="AD16" s="210">
        <v>515</v>
      </c>
      <c r="AE16" s="210">
        <v>108</v>
      </c>
      <c r="AF16" s="211">
        <v>3458.797161</v>
      </c>
      <c r="AG16" s="212">
        <v>3448.3412819999999</v>
      </c>
      <c r="AH16" s="111"/>
      <c r="AI16" s="95">
        <f>K16+P16+U16+Z16+AD16</f>
        <v>4000</v>
      </c>
      <c r="AJ16" s="95">
        <f>K16+P16+U16+Z16+AE16</f>
        <v>3593</v>
      </c>
      <c r="AK16" s="65">
        <f>L16+Q16+V16+AA16+AF16</f>
        <v>39179.002184999998</v>
      </c>
      <c r="AL16" s="65">
        <f>M16+R16+W16+AB16+AG16</f>
        <v>36492.412906000005</v>
      </c>
      <c r="AM16" s="109"/>
    </row>
    <row r="17" spans="1:39" ht="43.5" customHeight="1">
      <c r="A17" s="265"/>
      <c r="B17" s="243"/>
      <c r="C17" s="243"/>
      <c r="D17" s="243"/>
      <c r="E17" s="276"/>
      <c r="F17" s="13" t="s">
        <v>148</v>
      </c>
      <c r="G17" s="13" t="s">
        <v>103</v>
      </c>
      <c r="H17" s="286"/>
      <c r="I17" s="14"/>
      <c r="J17" s="15">
        <v>333</v>
      </c>
      <c r="K17" s="95">
        <v>439</v>
      </c>
      <c r="L17" s="15">
        <v>20057.566579999999</v>
      </c>
      <c r="M17" s="29">
        <v>18516.562233000001</v>
      </c>
      <c r="N17" s="23"/>
      <c r="O17" s="15">
        <v>220</v>
      </c>
      <c r="P17" s="15">
        <v>221</v>
      </c>
      <c r="Q17" s="29">
        <v>11882.555253</v>
      </c>
      <c r="R17" s="29">
        <v>11851.986835</v>
      </c>
      <c r="S17" s="111"/>
      <c r="T17" s="119">
        <v>330</v>
      </c>
      <c r="U17" s="164">
        <v>319</v>
      </c>
      <c r="V17" s="120">
        <v>13077.860506999999</v>
      </c>
      <c r="W17" s="121">
        <v>11356.322699</v>
      </c>
      <c r="X17" s="112"/>
      <c r="Y17" s="119">
        <v>518</v>
      </c>
      <c r="Z17" s="164">
        <v>518</v>
      </c>
      <c r="AA17" s="120">
        <v>14534.392159000001</v>
      </c>
      <c r="AB17" s="121">
        <v>12875.191430999999</v>
      </c>
      <c r="AC17" s="112"/>
      <c r="AD17" s="210">
        <v>100</v>
      </c>
      <c r="AE17" s="210">
        <v>151</v>
      </c>
      <c r="AF17" s="211">
        <v>522.13717999999994</v>
      </c>
      <c r="AG17" s="212">
        <v>522.13717999999994</v>
      </c>
      <c r="AH17" s="111"/>
      <c r="AI17" s="95">
        <f t="shared" ref="AI17:AI19" si="0">K17+P17+U17+Z17+AD17</f>
        <v>1597</v>
      </c>
      <c r="AJ17" s="95">
        <f t="shared" ref="AJ17:AJ19" si="1">K17+P17+U17+Z17+AE17</f>
        <v>1648</v>
      </c>
      <c r="AK17" s="65">
        <f t="shared" ref="AK17:AK22" si="2">L17+Q17+V17+AA17+AF17</f>
        <v>60074.511678999996</v>
      </c>
      <c r="AL17" s="65">
        <f t="shared" ref="AL17:AL22" si="3">M17+R17+W17+AB17+AG17</f>
        <v>55122.200378000001</v>
      </c>
      <c r="AM17" s="109"/>
    </row>
    <row r="18" spans="1:39" ht="39.75" customHeight="1">
      <c r="A18" s="265"/>
      <c r="B18" s="243"/>
      <c r="C18" s="243"/>
      <c r="D18" s="243"/>
      <c r="E18" s="276"/>
      <c r="F18" s="13" t="s">
        <v>135</v>
      </c>
      <c r="G18" s="13" t="s">
        <v>105</v>
      </c>
      <c r="H18" s="286"/>
      <c r="I18" s="14"/>
      <c r="J18" s="15">
        <v>60</v>
      </c>
      <c r="K18" s="15">
        <v>52</v>
      </c>
      <c r="L18" s="15">
        <v>4892.9710850000001</v>
      </c>
      <c r="M18" s="29">
        <v>3555.560739</v>
      </c>
      <c r="N18" s="23"/>
      <c r="O18" s="15">
        <v>34</v>
      </c>
      <c r="P18" s="15">
        <v>38</v>
      </c>
      <c r="Q18" s="29">
        <v>2055.683677</v>
      </c>
      <c r="R18" s="29">
        <v>2055.683677</v>
      </c>
      <c r="S18" s="111"/>
      <c r="T18" s="119">
        <v>41</v>
      </c>
      <c r="U18" s="119">
        <v>42</v>
      </c>
      <c r="V18" s="120">
        <v>2630.3621990000001</v>
      </c>
      <c r="W18" s="122">
        <v>1918.1475949999999</v>
      </c>
      <c r="X18" s="112"/>
      <c r="Y18" s="119">
        <v>148</v>
      </c>
      <c r="Z18" s="119">
        <v>148</v>
      </c>
      <c r="AA18" s="120">
        <v>1180.1478</v>
      </c>
      <c r="AB18" s="122">
        <v>1094.740669</v>
      </c>
      <c r="AC18" s="112"/>
      <c r="AD18" s="210">
        <v>90</v>
      </c>
      <c r="AE18" s="210">
        <v>85</v>
      </c>
      <c r="AF18" s="211">
        <v>241.95244</v>
      </c>
      <c r="AG18" s="213">
        <v>241.95244</v>
      </c>
      <c r="AH18" s="111"/>
      <c r="AI18" s="95">
        <f t="shared" ref="AI18" si="4">K18+P18+U18+Z18+AD18</f>
        <v>370</v>
      </c>
      <c r="AJ18" s="95">
        <f t="shared" ref="AJ18" si="5">K18+P18+U18+Z18+AE18</f>
        <v>365</v>
      </c>
      <c r="AK18" s="65">
        <f t="shared" ref="AK18" si="6">L18+Q18+V18+AA18+AF18</f>
        <v>11001.117201000001</v>
      </c>
      <c r="AL18" s="65">
        <f t="shared" ref="AL18" si="7">M18+R18+W18+AB18+AG18</f>
        <v>8866.0851199999997</v>
      </c>
    </row>
    <row r="19" spans="1:39" ht="43.5" customHeight="1">
      <c r="A19" s="265"/>
      <c r="B19" s="243"/>
      <c r="C19" s="243"/>
      <c r="D19" s="243"/>
      <c r="E19" s="276"/>
      <c r="F19" s="13" t="s">
        <v>136</v>
      </c>
      <c r="G19" s="13" t="s">
        <v>104</v>
      </c>
      <c r="H19" s="286"/>
      <c r="I19" s="14"/>
      <c r="J19" s="15">
        <v>201</v>
      </c>
      <c r="K19" s="15">
        <v>277</v>
      </c>
      <c r="L19" s="15">
        <v>54.545000000000002</v>
      </c>
      <c r="M19" s="29">
        <v>54.545000000000002</v>
      </c>
      <c r="N19" s="23"/>
      <c r="O19" s="15">
        <v>668</v>
      </c>
      <c r="P19" s="15">
        <v>683</v>
      </c>
      <c r="Q19" s="29">
        <v>102.76</v>
      </c>
      <c r="R19" s="29">
        <v>100.80500000000001</v>
      </c>
      <c r="S19" s="111"/>
      <c r="T19" s="119">
        <v>351</v>
      </c>
      <c r="U19" s="119">
        <v>285</v>
      </c>
      <c r="V19" s="120">
        <v>148.423</v>
      </c>
      <c r="W19" s="120">
        <v>148.423</v>
      </c>
      <c r="X19" s="112"/>
      <c r="Y19" s="119">
        <v>577</v>
      </c>
      <c r="Z19" s="119">
        <v>577</v>
      </c>
      <c r="AA19" s="120">
        <v>91.726650000000006</v>
      </c>
      <c r="AB19" s="120">
        <v>91.726650000000006</v>
      </c>
      <c r="AC19" s="112"/>
      <c r="AD19" s="210">
        <v>280</v>
      </c>
      <c r="AE19" s="210">
        <v>67</v>
      </c>
      <c r="AF19" s="211">
        <v>117.86877200000001</v>
      </c>
      <c r="AG19" s="211">
        <v>115.591504</v>
      </c>
      <c r="AH19" s="111"/>
      <c r="AI19" s="95">
        <f t="shared" si="0"/>
        <v>2102</v>
      </c>
      <c r="AJ19" s="95">
        <f t="shared" si="1"/>
        <v>1889</v>
      </c>
      <c r="AK19" s="65">
        <f t="shared" si="2"/>
        <v>515.32342200000005</v>
      </c>
      <c r="AL19" s="65">
        <f t="shared" si="3"/>
        <v>511.09115400000002</v>
      </c>
      <c r="AM19" s="109"/>
    </row>
    <row r="20" spans="1:39" ht="62.25" customHeight="1">
      <c r="A20" s="265"/>
      <c r="B20" s="243"/>
      <c r="C20" s="243"/>
      <c r="D20" s="243"/>
      <c r="E20" s="276"/>
      <c r="F20" s="13" t="s">
        <v>137</v>
      </c>
      <c r="G20" s="13" t="s">
        <v>101</v>
      </c>
      <c r="H20" s="286"/>
      <c r="I20" s="14"/>
      <c r="J20" s="26">
        <v>1</v>
      </c>
      <c r="K20" s="26">
        <v>0.72</v>
      </c>
      <c r="L20" s="15">
        <v>4832.2331139999997</v>
      </c>
      <c r="M20" s="29">
        <v>4699.1188830000001</v>
      </c>
      <c r="N20" s="23"/>
      <c r="O20" s="26">
        <v>1</v>
      </c>
      <c r="P20" s="148">
        <v>0.94</v>
      </c>
      <c r="Q20" s="29">
        <v>7110.6509999999998</v>
      </c>
      <c r="R20" s="29">
        <v>7012.2827450000004</v>
      </c>
      <c r="S20" s="111"/>
      <c r="T20" s="166">
        <v>1</v>
      </c>
      <c r="U20" s="167">
        <v>1</v>
      </c>
      <c r="V20" s="120">
        <v>6874.516799</v>
      </c>
      <c r="W20" s="121">
        <v>6078.1745110000002</v>
      </c>
      <c r="X20" s="112"/>
      <c r="Y20" s="166">
        <v>1</v>
      </c>
      <c r="Z20" s="167">
        <v>0.99963333333333348</v>
      </c>
      <c r="AA20" s="120">
        <v>7331.1864759999999</v>
      </c>
      <c r="AB20" s="121">
        <v>7186.1477349999996</v>
      </c>
      <c r="AC20" s="112"/>
      <c r="AD20" s="214">
        <v>1</v>
      </c>
      <c r="AE20" s="215">
        <v>0.99199999999999999</v>
      </c>
      <c r="AF20" s="211">
        <v>5967.7448400000003</v>
      </c>
      <c r="AG20" s="212">
        <v>5967.7448400000003</v>
      </c>
      <c r="AH20" s="111"/>
      <c r="AI20" s="162">
        <v>1</v>
      </c>
      <c r="AJ20" s="94">
        <f>(K20+P20+U20+Z20+AE20)/5</f>
        <v>0.93032666666666675</v>
      </c>
      <c r="AK20" s="65">
        <f t="shared" si="2"/>
        <v>32116.332229</v>
      </c>
      <c r="AL20" s="65">
        <f>M20+R20+W20+AB20+AG20</f>
        <v>30943.468713999999</v>
      </c>
    </row>
    <row r="21" spans="1:39" ht="94.5" customHeight="1">
      <c r="A21" s="265"/>
      <c r="B21" s="243"/>
      <c r="C21" s="243"/>
      <c r="D21" s="243"/>
      <c r="E21" s="276"/>
      <c r="F21" s="13" t="s">
        <v>138</v>
      </c>
      <c r="G21" s="13" t="s">
        <v>119</v>
      </c>
      <c r="H21" s="286"/>
      <c r="I21" s="14"/>
      <c r="J21" s="15" t="s">
        <v>120</v>
      </c>
      <c r="K21" s="15" t="s">
        <v>120</v>
      </c>
      <c r="L21" s="15">
        <v>0</v>
      </c>
      <c r="M21" s="15">
        <v>0</v>
      </c>
      <c r="N21" s="23"/>
      <c r="O21" s="26">
        <v>1</v>
      </c>
      <c r="P21" s="149">
        <v>0.625</v>
      </c>
      <c r="Q21" s="29">
        <v>2566.5566699999999</v>
      </c>
      <c r="R21" s="29">
        <v>1983.9287999999999</v>
      </c>
      <c r="S21" s="111"/>
      <c r="T21" s="166">
        <v>1</v>
      </c>
      <c r="U21" s="123">
        <v>1</v>
      </c>
      <c r="V21" s="120">
        <v>9019.4005730000008</v>
      </c>
      <c r="W21" s="121">
        <v>8838.3554729999996</v>
      </c>
      <c r="X21" s="112"/>
      <c r="Y21" s="166">
        <v>1</v>
      </c>
      <c r="Z21" s="123">
        <v>1</v>
      </c>
      <c r="AA21" s="120">
        <v>2376.69292</v>
      </c>
      <c r="AB21" s="121">
        <v>2376.69292</v>
      </c>
      <c r="AC21" s="112"/>
      <c r="AD21" s="214">
        <v>0</v>
      </c>
      <c r="AE21" s="214">
        <v>0</v>
      </c>
      <c r="AF21" s="211">
        <v>0</v>
      </c>
      <c r="AG21" s="212">
        <v>0</v>
      </c>
      <c r="AH21" s="111"/>
      <c r="AI21" s="162">
        <v>1</v>
      </c>
      <c r="AJ21" s="185">
        <f>(P21+U21+Z21)/3</f>
        <v>0.875</v>
      </c>
      <c r="AK21" s="65">
        <f t="shared" si="2"/>
        <v>13962.650163</v>
      </c>
      <c r="AL21" s="65">
        <f t="shared" si="3"/>
        <v>13198.977192999999</v>
      </c>
    </row>
    <row r="22" spans="1:39" ht="60">
      <c r="A22" s="265"/>
      <c r="B22" s="237"/>
      <c r="C22" s="237"/>
      <c r="D22" s="237"/>
      <c r="E22" s="277"/>
      <c r="F22" s="13" t="s">
        <v>139</v>
      </c>
      <c r="G22" s="13" t="s">
        <v>128</v>
      </c>
      <c r="H22" s="286"/>
      <c r="I22" s="14"/>
      <c r="J22" s="15" t="s">
        <v>120</v>
      </c>
      <c r="K22" s="15" t="s">
        <v>120</v>
      </c>
      <c r="L22" s="15">
        <v>0</v>
      </c>
      <c r="M22" s="15">
        <v>0</v>
      </c>
      <c r="N22" s="23"/>
      <c r="O22" s="15" t="s">
        <v>120</v>
      </c>
      <c r="P22" s="15" t="s">
        <v>120</v>
      </c>
      <c r="Q22" s="15">
        <v>0</v>
      </c>
      <c r="R22" s="15">
        <v>0</v>
      </c>
      <c r="S22" s="111"/>
      <c r="T22" s="15" t="s">
        <v>120</v>
      </c>
      <c r="U22" s="15" t="s">
        <v>120</v>
      </c>
      <c r="V22" s="15">
        <v>0</v>
      </c>
      <c r="W22" s="15">
        <v>0</v>
      </c>
      <c r="X22" s="112"/>
      <c r="Y22" s="26">
        <v>1</v>
      </c>
      <c r="Z22" s="26">
        <v>1</v>
      </c>
      <c r="AA22" s="120">
        <v>848.68239500000004</v>
      </c>
      <c r="AB22" s="121">
        <v>458.342873</v>
      </c>
      <c r="AC22" s="112"/>
      <c r="AD22" s="214">
        <v>0</v>
      </c>
      <c r="AE22" s="214">
        <v>0</v>
      </c>
      <c r="AF22" s="211">
        <v>0</v>
      </c>
      <c r="AG22" s="212">
        <v>0</v>
      </c>
      <c r="AH22" s="111"/>
      <c r="AI22" s="162">
        <v>1</v>
      </c>
      <c r="AJ22" s="162">
        <v>1</v>
      </c>
      <c r="AK22" s="65">
        <f t="shared" si="2"/>
        <v>848.68239500000004</v>
      </c>
      <c r="AL22" s="65">
        <f t="shared" si="3"/>
        <v>458.342873</v>
      </c>
    </row>
    <row r="23" spans="1:39" s="6" customFormat="1" ht="15.75">
      <c r="A23" s="17"/>
      <c r="B23" s="182" t="s">
        <v>53</v>
      </c>
      <c r="C23" s="182"/>
      <c r="D23" s="182"/>
      <c r="E23" s="182"/>
      <c r="F23" s="39"/>
      <c r="G23" s="39"/>
      <c r="H23" s="39"/>
      <c r="I23" s="40"/>
      <c r="J23" s="41"/>
      <c r="K23" s="41"/>
      <c r="L23" s="42">
        <v>35031.298524999998</v>
      </c>
      <c r="M23" s="42">
        <v>30998.163527000001</v>
      </c>
      <c r="N23" s="53"/>
      <c r="O23" s="41"/>
      <c r="P23" s="41"/>
      <c r="Q23" s="42">
        <v>33006.734497999998</v>
      </c>
      <c r="R23" s="42">
        <v>32274.177087000004</v>
      </c>
      <c r="T23" s="41"/>
      <c r="U23" s="41"/>
      <c r="V23" s="42">
        <v>42421.649857999997</v>
      </c>
      <c r="W23" s="42">
        <v>38008.281776999997</v>
      </c>
      <c r="Y23" s="41"/>
      <c r="Z23" s="41"/>
      <c r="AA23" s="42">
        <v>36929.436000000002</v>
      </c>
      <c r="AB23" s="42">
        <v>34016.188700999999</v>
      </c>
      <c r="AC23" s="163"/>
      <c r="AD23" s="200"/>
      <c r="AE23" s="201"/>
      <c r="AF23" s="67">
        <f>SUM(AF16:AF22)</f>
        <v>10308.500393</v>
      </c>
      <c r="AG23" s="67">
        <f>SUM(AG16:AG22)</f>
        <v>10295.767245999999</v>
      </c>
      <c r="AI23" s="104"/>
      <c r="AJ23" s="104"/>
      <c r="AK23" s="67">
        <f>SUM(AK16:AK22)</f>
        <v>157697.61927400003</v>
      </c>
      <c r="AL23" s="67">
        <f>SUM(AL16:AL22)</f>
        <v>145592.57833799999</v>
      </c>
      <c r="AM23" s="108"/>
    </row>
    <row r="24" spans="1:39">
      <c r="A24" s="113"/>
      <c r="F24" s="7"/>
      <c r="G24" s="7"/>
      <c r="H24" s="7"/>
      <c r="I24" s="8"/>
      <c r="J24" s="7"/>
      <c r="K24" s="7"/>
      <c r="L24" s="7"/>
      <c r="M24" s="7"/>
      <c r="N24" s="8"/>
      <c r="O24" s="7"/>
      <c r="P24" s="7"/>
      <c r="Q24" s="7"/>
      <c r="R24" s="7"/>
      <c r="T24" s="7"/>
      <c r="U24" s="7"/>
      <c r="V24" s="75"/>
      <c r="W24" s="75"/>
      <c r="Y24" s="7"/>
      <c r="Z24" s="7"/>
      <c r="AA24" s="75"/>
      <c r="AB24" s="75"/>
      <c r="AC24" s="111"/>
      <c r="AD24" s="75"/>
      <c r="AE24" s="75"/>
      <c r="AF24" s="75"/>
      <c r="AG24" s="75"/>
      <c r="AI24" s="103"/>
      <c r="AJ24" s="103"/>
      <c r="AK24" s="105"/>
    </row>
    <row r="25" spans="1:39">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57"/>
      <c r="AD25" s="75"/>
      <c r="AE25" s="75"/>
      <c r="AF25" s="7"/>
      <c r="AG25" s="218"/>
      <c r="AH25" s="7"/>
      <c r="AI25" s="103"/>
      <c r="AJ25" s="103"/>
      <c r="AK25" s="103"/>
      <c r="AL25" s="106"/>
    </row>
    <row r="26" spans="1:39">
      <c r="A26" s="9">
        <v>14</v>
      </c>
      <c r="B26" s="6" t="s">
        <v>24</v>
      </c>
      <c r="C26" s="6"/>
      <c r="D26" s="6"/>
      <c r="E26" s="6"/>
      <c r="F26" s="7"/>
      <c r="G26" s="7"/>
      <c r="H26" s="7"/>
      <c r="I26" s="8"/>
      <c r="J26" s="7"/>
      <c r="K26" s="7"/>
      <c r="L26" s="7"/>
      <c r="M26" s="7"/>
      <c r="N26" s="8"/>
      <c r="O26" s="7"/>
      <c r="P26" s="7"/>
      <c r="Q26" s="7"/>
      <c r="R26" s="7"/>
      <c r="T26" s="7"/>
      <c r="U26" s="7"/>
      <c r="V26" s="76"/>
      <c r="W26" s="76"/>
      <c r="Y26" s="7"/>
      <c r="Z26" s="7"/>
      <c r="AA26" s="76"/>
      <c r="AB26" s="76"/>
      <c r="AD26" s="75"/>
      <c r="AE26" s="75"/>
      <c r="AF26" s="76"/>
      <c r="AG26" s="76"/>
      <c r="AI26" s="103"/>
      <c r="AJ26" s="103"/>
      <c r="AK26" s="103"/>
    </row>
    <row r="27" spans="1:39">
      <c r="F27" s="7"/>
      <c r="G27" s="7"/>
      <c r="H27" s="7"/>
      <c r="I27" s="8"/>
      <c r="J27" s="7"/>
      <c r="K27" s="7"/>
      <c r="L27" s="7"/>
      <c r="M27" s="7"/>
      <c r="N27" s="8"/>
      <c r="O27" s="7"/>
      <c r="P27" s="7"/>
      <c r="Q27" s="7"/>
      <c r="R27" s="7"/>
      <c r="T27" s="7"/>
      <c r="U27" s="7"/>
      <c r="V27" s="7"/>
      <c r="W27" s="7"/>
      <c r="Y27" s="7"/>
      <c r="Z27" s="7"/>
      <c r="AA27" s="7"/>
      <c r="AB27" s="7"/>
      <c r="AD27" s="75"/>
      <c r="AE27" s="75"/>
      <c r="AF27" s="7"/>
      <c r="AG27" s="7"/>
      <c r="AI27" s="103"/>
      <c r="AJ27" s="103"/>
      <c r="AK27" s="103"/>
    </row>
    <row r="28" spans="1:39" s="11" customFormat="1" ht="28.5" customHeight="1">
      <c r="A28" s="228" t="s">
        <v>2</v>
      </c>
      <c r="B28" s="228" t="s">
        <v>3</v>
      </c>
      <c r="C28" s="273" t="s">
        <v>95</v>
      </c>
      <c r="D28" s="233" t="s">
        <v>68</v>
      </c>
      <c r="E28" s="273" t="s">
        <v>88</v>
      </c>
      <c r="F28" s="228" t="s">
        <v>19</v>
      </c>
      <c r="G28" s="269" t="s">
        <v>100</v>
      </c>
      <c r="H28" s="269" t="s">
        <v>122</v>
      </c>
      <c r="I28" s="10"/>
      <c r="J28" s="228">
        <v>2016</v>
      </c>
      <c r="K28" s="228"/>
      <c r="L28" s="228"/>
      <c r="M28" s="228"/>
      <c r="N28" s="10"/>
      <c r="O28" s="228">
        <v>2017</v>
      </c>
      <c r="P28" s="228"/>
      <c r="Q28" s="228"/>
      <c r="R28" s="228"/>
      <c r="T28" s="228">
        <v>2018</v>
      </c>
      <c r="U28" s="228"/>
      <c r="V28" s="228"/>
      <c r="W28" s="228"/>
      <c r="Y28" s="228">
        <v>2019</v>
      </c>
      <c r="Z28" s="228"/>
      <c r="AA28" s="228"/>
      <c r="AB28" s="228"/>
      <c r="AD28" s="229">
        <v>2020</v>
      </c>
      <c r="AE28" s="230"/>
      <c r="AF28" s="230"/>
      <c r="AG28" s="230"/>
      <c r="AI28" s="284" t="s">
        <v>20</v>
      </c>
      <c r="AJ28" s="284"/>
      <c r="AK28" s="284"/>
      <c r="AL28" s="284"/>
      <c r="AM28" s="108"/>
    </row>
    <row r="29" spans="1:39" s="11" customFormat="1" ht="16.5" customHeight="1">
      <c r="A29" s="228"/>
      <c r="B29" s="228"/>
      <c r="C29" s="256"/>
      <c r="D29" s="234"/>
      <c r="E29" s="256"/>
      <c r="F29" s="228"/>
      <c r="G29" s="269"/>
      <c r="H29" s="269"/>
      <c r="I29" s="10"/>
      <c r="J29" s="227" t="s">
        <v>4</v>
      </c>
      <c r="K29" s="227"/>
      <c r="L29" s="227" t="s">
        <v>62</v>
      </c>
      <c r="M29" s="227"/>
      <c r="N29" s="10"/>
      <c r="O29" s="227" t="s">
        <v>6</v>
      </c>
      <c r="P29" s="227"/>
      <c r="Q29" s="227" t="s">
        <v>8</v>
      </c>
      <c r="R29" s="227"/>
      <c r="T29" s="227" t="s">
        <v>7</v>
      </c>
      <c r="U29" s="227"/>
      <c r="V29" s="227" t="s">
        <v>8</v>
      </c>
      <c r="W29" s="227"/>
      <c r="Y29" s="227" t="s">
        <v>7</v>
      </c>
      <c r="Z29" s="227"/>
      <c r="AA29" s="227" t="s">
        <v>8</v>
      </c>
      <c r="AB29" s="227"/>
      <c r="AD29" s="227" t="s">
        <v>7</v>
      </c>
      <c r="AE29" s="227"/>
      <c r="AF29" s="227" t="s">
        <v>8</v>
      </c>
      <c r="AG29" s="227"/>
      <c r="AI29" s="231" t="s">
        <v>4</v>
      </c>
      <c r="AJ29" s="231" t="s">
        <v>67</v>
      </c>
      <c r="AK29" s="231" t="s">
        <v>8</v>
      </c>
      <c r="AL29" s="231" t="s">
        <v>5</v>
      </c>
      <c r="AM29" s="108"/>
    </row>
    <row r="30" spans="1:39" s="11" customFormat="1" ht="33">
      <c r="A30" s="228"/>
      <c r="B30" s="228"/>
      <c r="C30" s="274"/>
      <c r="D30" s="235"/>
      <c r="E30" s="274"/>
      <c r="F30" s="228"/>
      <c r="G30" s="269"/>
      <c r="H30" s="269"/>
      <c r="I30" s="12"/>
      <c r="J30" s="64" t="s">
        <v>60</v>
      </c>
      <c r="K30" s="178" t="s">
        <v>61</v>
      </c>
      <c r="L30" s="64" t="s">
        <v>65</v>
      </c>
      <c r="M30" s="178" t="s">
        <v>64</v>
      </c>
      <c r="N30" s="12"/>
      <c r="O30" s="178" t="s">
        <v>60</v>
      </c>
      <c r="P30" s="178" t="s">
        <v>61</v>
      </c>
      <c r="Q30" s="178" t="s">
        <v>65</v>
      </c>
      <c r="R30" s="178" t="s">
        <v>64</v>
      </c>
      <c r="T30" s="178" t="s">
        <v>60</v>
      </c>
      <c r="U30" s="178" t="s">
        <v>61</v>
      </c>
      <c r="V30" s="178" t="s">
        <v>65</v>
      </c>
      <c r="W30" s="178" t="s">
        <v>64</v>
      </c>
      <c r="Y30" s="178" t="s">
        <v>60</v>
      </c>
      <c r="Z30" s="178" t="s">
        <v>61</v>
      </c>
      <c r="AA30" s="178" t="s">
        <v>65</v>
      </c>
      <c r="AB30" s="178" t="s">
        <v>64</v>
      </c>
      <c r="AD30" s="189" t="s">
        <v>60</v>
      </c>
      <c r="AE30" s="189" t="s">
        <v>61</v>
      </c>
      <c r="AF30" s="178" t="s">
        <v>65</v>
      </c>
      <c r="AG30" s="178" t="s">
        <v>64</v>
      </c>
      <c r="AI30" s="232"/>
      <c r="AJ30" s="232"/>
      <c r="AK30" s="232"/>
      <c r="AL30" s="232"/>
      <c r="AM30" s="108"/>
    </row>
    <row r="31" spans="1:39" ht="115.5" customHeight="1">
      <c r="A31" s="250" t="s">
        <v>25</v>
      </c>
      <c r="B31" s="251" t="s">
        <v>26</v>
      </c>
      <c r="C31" s="251" t="s">
        <v>96</v>
      </c>
      <c r="D31" s="251" t="s">
        <v>70</v>
      </c>
      <c r="E31" s="251" t="s">
        <v>89</v>
      </c>
      <c r="F31" s="13" t="s">
        <v>140</v>
      </c>
      <c r="G31" s="13" t="s">
        <v>106</v>
      </c>
      <c r="H31" s="281" t="s">
        <v>123</v>
      </c>
      <c r="I31" s="14"/>
      <c r="J31" s="26">
        <v>1</v>
      </c>
      <c r="K31" s="26">
        <v>0.4</v>
      </c>
      <c r="L31" s="34">
        <v>1223.1183265</v>
      </c>
      <c r="M31" s="34">
        <v>1161.6879162499999</v>
      </c>
      <c r="N31" s="23"/>
      <c r="O31" s="26">
        <v>1</v>
      </c>
      <c r="P31" s="150">
        <v>0.95199999999999996</v>
      </c>
      <c r="Q31" s="29">
        <v>1564.992146</v>
      </c>
      <c r="R31" s="29">
        <v>1542.0520120000001</v>
      </c>
      <c r="S31" s="111"/>
      <c r="T31" s="124">
        <v>1</v>
      </c>
      <c r="U31" s="125">
        <v>1</v>
      </c>
      <c r="V31" s="29">
        <v>1406.5912000000001</v>
      </c>
      <c r="W31" s="29">
        <v>1386.304738</v>
      </c>
      <c r="X31" s="111"/>
      <c r="Y31" s="124">
        <v>1</v>
      </c>
      <c r="Z31" s="125">
        <v>1</v>
      </c>
      <c r="AA31" s="171">
        <v>1236.1834879999999</v>
      </c>
      <c r="AB31" s="29">
        <v>1211.8574169999999</v>
      </c>
      <c r="AC31" s="111"/>
      <c r="AD31" s="214">
        <v>1</v>
      </c>
      <c r="AE31" s="215">
        <v>5.6099999999999997E-2</v>
      </c>
      <c r="AF31" s="220">
        <v>111.651483</v>
      </c>
      <c r="AG31" s="220">
        <v>111.651483</v>
      </c>
      <c r="AH31" s="111"/>
      <c r="AI31" s="186">
        <v>1</v>
      </c>
      <c r="AJ31" s="94">
        <f>(K31+P31+U31+Z31+AE31)/5</f>
        <v>0.68161999999999989</v>
      </c>
      <c r="AK31" s="65">
        <f>Q31+V31+AA31+AF31+L31</f>
        <v>5542.5366434999996</v>
      </c>
      <c r="AL31" s="65">
        <f>R31+W31+AB31+AG31+M31</f>
        <v>5413.5535662499997</v>
      </c>
      <c r="AM31" s="11"/>
    </row>
    <row r="32" spans="1:39" ht="126.75" customHeight="1">
      <c r="A32" s="250"/>
      <c r="B32" s="251"/>
      <c r="C32" s="251"/>
      <c r="D32" s="251"/>
      <c r="E32" s="251"/>
      <c r="F32" s="18" t="s">
        <v>141</v>
      </c>
      <c r="G32" s="18" t="s">
        <v>107</v>
      </c>
      <c r="H32" s="281"/>
      <c r="I32" s="14"/>
      <c r="J32" s="26">
        <v>1</v>
      </c>
      <c r="K32" s="26">
        <v>0.4</v>
      </c>
      <c r="L32" s="34">
        <v>8319.1462095000006</v>
      </c>
      <c r="M32" s="34">
        <v>8174.6807357500002</v>
      </c>
      <c r="N32" s="23"/>
      <c r="O32" s="26">
        <v>1</v>
      </c>
      <c r="P32" s="150">
        <v>0.4</v>
      </c>
      <c r="Q32" s="29">
        <v>10968.717255</v>
      </c>
      <c r="R32" s="29">
        <v>10793.990706000001</v>
      </c>
      <c r="S32" s="111"/>
      <c r="T32" s="124">
        <v>1</v>
      </c>
      <c r="U32" s="126">
        <v>1</v>
      </c>
      <c r="V32" s="29">
        <v>9301.870191</v>
      </c>
      <c r="W32" s="29">
        <v>9182.3475429999999</v>
      </c>
      <c r="X32" s="111"/>
      <c r="Y32" s="124">
        <v>1</v>
      </c>
      <c r="Z32" s="126">
        <v>0.72860960023040566</v>
      </c>
      <c r="AA32" s="171">
        <v>3756.5767489999998</v>
      </c>
      <c r="AB32" s="29">
        <v>3545.0722000000001</v>
      </c>
      <c r="AC32" s="111"/>
      <c r="AD32" s="214">
        <v>1</v>
      </c>
      <c r="AE32" s="215">
        <v>1</v>
      </c>
      <c r="AF32" s="220">
        <v>1145.6750360000001</v>
      </c>
      <c r="AG32" s="220">
        <v>1145.6750360000001</v>
      </c>
      <c r="AH32" s="111"/>
      <c r="AI32" s="186">
        <v>1</v>
      </c>
      <c r="AJ32" s="94">
        <f t="shared" ref="AJ32" si="8">(K32+P32+U32+Z32+AE32)/5</f>
        <v>0.70572192004608114</v>
      </c>
      <c r="AK32" s="65">
        <f t="shared" ref="AK32:AL34" si="9">Q32+V32+AA32+AF32+L32</f>
        <v>33491.985440500001</v>
      </c>
      <c r="AL32" s="65">
        <f t="shared" si="9"/>
        <v>32841.766220749996</v>
      </c>
      <c r="AM32" s="11"/>
    </row>
    <row r="33" spans="1:40" ht="60">
      <c r="A33" s="250"/>
      <c r="B33" s="251"/>
      <c r="C33" s="251"/>
      <c r="D33" s="251"/>
      <c r="E33" s="251"/>
      <c r="F33" s="13" t="s">
        <v>143</v>
      </c>
      <c r="G33" s="13" t="s">
        <v>128</v>
      </c>
      <c r="H33" s="281"/>
      <c r="I33" s="14"/>
      <c r="J33" s="15" t="s">
        <v>120</v>
      </c>
      <c r="K33" s="15" t="s">
        <v>120</v>
      </c>
      <c r="L33" s="15">
        <v>0</v>
      </c>
      <c r="M33" s="15">
        <v>0</v>
      </c>
      <c r="N33" s="23"/>
      <c r="O33" s="15" t="s">
        <v>120</v>
      </c>
      <c r="P33" s="15" t="s">
        <v>120</v>
      </c>
      <c r="Q33" s="15">
        <v>0</v>
      </c>
      <c r="R33" s="15">
        <v>0</v>
      </c>
      <c r="S33" s="111"/>
      <c r="T33" s="15" t="s">
        <v>120</v>
      </c>
      <c r="U33" s="15" t="s">
        <v>120</v>
      </c>
      <c r="V33" s="15">
        <v>0</v>
      </c>
      <c r="W33" s="15">
        <v>0</v>
      </c>
      <c r="X33" s="111"/>
      <c r="Y33" s="26">
        <v>1</v>
      </c>
      <c r="Z33" s="150">
        <v>0.50979999999999992</v>
      </c>
      <c r="AA33" s="172">
        <v>14225.502</v>
      </c>
      <c r="AB33" s="29">
        <v>12237.471237</v>
      </c>
      <c r="AC33" s="111"/>
      <c r="AD33" s="214">
        <v>1</v>
      </c>
      <c r="AE33" s="215">
        <v>0.24029</v>
      </c>
      <c r="AF33" s="221">
        <v>760.184078</v>
      </c>
      <c r="AG33" s="221">
        <v>760.184078</v>
      </c>
      <c r="AH33" s="111"/>
      <c r="AI33" s="186">
        <v>1</v>
      </c>
      <c r="AJ33" s="94">
        <f>(Z33+AE33)/2</f>
        <v>0.37504499999999996</v>
      </c>
      <c r="AK33" s="65">
        <f t="shared" ref="AK33" si="10">Q33+V33+AA33+AF33+L33</f>
        <v>14985.686078000001</v>
      </c>
      <c r="AL33" s="65">
        <f t="shared" ref="AL33" si="11">R33+W33+AB33+AG33+M33</f>
        <v>12997.655315</v>
      </c>
      <c r="AM33" s="11"/>
    </row>
    <row r="34" spans="1:40" ht="126.75" customHeight="1">
      <c r="A34" s="250"/>
      <c r="B34" s="251"/>
      <c r="C34" s="251"/>
      <c r="D34" s="251"/>
      <c r="E34" s="251"/>
      <c r="F34" s="13" t="s">
        <v>142</v>
      </c>
      <c r="G34" s="13" t="s">
        <v>130</v>
      </c>
      <c r="H34" s="281"/>
      <c r="I34" s="14"/>
      <c r="J34" s="15" t="s">
        <v>120</v>
      </c>
      <c r="K34" s="15" t="s">
        <v>120</v>
      </c>
      <c r="L34" s="15">
        <v>0</v>
      </c>
      <c r="M34" s="15">
        <v>0</v>
      </c>
      <c r="N34" s="23"/>
      <c r="O34" s="15" t="s">
        <v>120</v>
      </c>
      <c r="P34" s="15" t="s">
        <v>120</v>
      </c>
      <c r="Q34" s="15">
        <v>0</v>
      </c>
      <c r="R34" s="15">
        <v>0</v>
      </c>
      <c r="S34" s="111"/>
      <c r="T34" s="124" t="s">
        <v>129</v>
      </c>
      <c r="U34" s="126" t="s">
        <v>129</v>
      </c>
      <c r="V34" s="29">
        <v>0</v>
      </c>
      <c r="W34" s="29">
        <v>0</v>
      </c>
      <c r="X34" s="111"/>
      <c r="Y34" s="124">
        <v>0.8</v>
      </c>
      <c r="Z34" s="126">
        <v>0.42359999999999998</v>
      </c>
      <c r="AA34" s="171">
        <v>1686.8707629999999</v>
      </c>
      <c r="AB34" s="29">
        <v>1621.8707629999999</v>
      </c>
      <c r="AC34" s="111"/>
      <c r="AD34" s="215">
        <v>0.57640000000000002</v>
      </c>
      <c r="AE34" s="215">
        <v>0.5706</v>
      </c>
      <c r="AF34" s="220">
        <v>2611.2138599999998</v>
      </c>
      <c r="AG34" s="220">
        <v>2611.2138599999998</v>
      </c>
      <c r="AH34" s="111"/>
      <c r="AI34" s="186">
        <v>1</v>
      </c>
      <c r="AJ34" s="94">
        <f>Z34+AE34</f>
        <v>0.99419999999999997</v>
      </c>
      <c r="AK34" s="65">
        <f t="shared" si="9"/>
        <v>4298.0846229999997</v>
      </c>
      <c r="AL34" s="65">
        <f t="shared" si="9"/>
        <v>4233.0846229999997</v>
      </c>
      <c r="AM34" s="11"/>
      <c r="AN34" s="187"/>
    </row>
    <row r="35" spans="1:40" s="6" customFormat="1" ht="15.75">
      <c r="A35" s="115"/>
      <c r="B35" s="219" t="s">
        <v>54</v>
      </c>
      <c r="C35" s="179"/>
      <c r="D35" s="68"/>
      <c r="E35" s="68"/>
      <c r="F35" s="45"/>
      <c r="G35" s="45"/>
      <c r="H35" s="58"/>
      <c r="I35" s="40"/>
      <c r="J35" s="46"/>
      <c r="K35" s="93"/>
      <c r="L35" s="47">
        <v>9542.2645360000006</v>
      </c>
      <c r="M35" s="47">
        <v>9336.368652000001</v>
      </c>
      <c r="N35" s="53"/>
      <c r="O35" s="96"/>
      <c r="P35" s="96"/>
      <c r="Q35" s="97">
        <v>12533.709401</v>
      </c>
      <c r="R35" s="97">
        <v>12336.042718000001</v>
      </c>
      <c r="T35" s="46"/>
      <c r="U35" s="46"/>
      <c r="V35" s="47">
        <v>10708.461391000001</v>
      </c>
      <c r="W35" s="47">
        <v>10568.652281000001</v>
      </c>
      <c r="Y35" s="46"/>
      <c r="Z35" s="46"/>
      <c r="AA35" s="47">
        <v>20905.133000000002</v>
      </c>
      <c r="AB35" s="47">
        <v>18616.271616999999</v>
      </c>
      <c r="AC35" s="163"/>
      <c r="AD35" s="196"/>
      <c r="AE35" s="197">
        <v>0.22309999999999999</v>
      </c>
      <c r="AF35" s="206">
        <f>SUM(AF31:AF34)</f>
        <v>4628.7244570000003</v>
      </c>
      <c r="AG35" s="206">
        <f>SUM(AG31:AG34)</f>
        <v>4628.7244570000003</v>
      </c>
      <c r="AI35" s="104"/>
      <c r="AJ35" s="104"/>
      <c r="AK35" s="67">
        <f>SUM(AK31:AK34)</f>
        <v>58318.292784999998</v>
      </c>
      <c r="AL35" s="67">
        <f>SUM(AL31:AL34)</f>
        <v>55486.059724999999</v>
      </c>
      <c r="AM35" s="11"/>
    </row>
    <row r="36" spans="1:40" s="6" customFormat="1" ht="10.5" customHeight="1">
      <c r="A36" s="115"/>
      <c r="B36" s="219"/>
      <c r="C36" s="209"/>
      <c r="D36" s="68"/>
      <c r="E36" s="68"/>
      <c r="F36" s="45"/>
      <c r="G36" s="45"/>
      <c r="H36" s="58"/>
      <c r="I36" s="40"/>
      <c r="J36" s="46"/>
      <c r="K36" s="93"/>
      <c r="L36" s="47"/>
      <c r="M36" s="47"/>
      <c r="N36" s="53"/>
      <c r="O36" s="96"/>
      <c r="P36" s="96"/>
      <c r="Q36" s="97"/>
      <c r="R36" s="97"/>
      <c r="T36" s="46"/>
      <c r="U36" s="46"/>
      <c r="V36" s="47"/>
      <c r="W36" s="47"/>
      <c r="Y36" s="46"/>
      <c r="Z36" s="46"/>
      <c r="AA36" s="47"/>
      <c r="AB36" s="47"/>
      <c r="AC36" s="163"/>
      <c r="AD36" s="196"/>
      <c r="AE36" s="197"/>
      <c r="AF36" s="216"/>
      <c r="AG36" s="206"/>
      <c r="AI36" s="104"/>
      <c r="AJ36" s="104"/>
      <c r="AK36" s="67"/>
      <c r="AL36" s="67"/>
      <c r="AM36" s="11"/>
    </row>
    <row r="37" spans="1:40" s="22" customFormat="1" ht="96.75" customHeight="1">
      <c r="A37" s="283" t="s">
        <v>10</v>
      </c>
      <c r="B37" s="282" t="s">
        <v>27</v>
      </c>
      <c r="C37" s="282" t="s">
        <v>97</v>
      </c>
      <c r="D37" s="282" t="s">
        <v>71</v>
      </c>
      <c r="E37" s="282" t="s">
        <v>90</v>
      </c>
      <c r="F37" s="18" t="s">
        <v>144</v>
      </c>
      <c r="G37" s="18" t="s">
        <v>108</v>
      </c>
      <c r="H37" s="280" t="s">
        <v>123</v>
      </c>
      <c r="I37" s="21"/>
      <c r="J37" s="15">
        <v>500</v>
      </c>
      <c r="K37" s="15">
        <v>509</v>
      </c>
      <c r="L37" s="15">
        <v>641.70847700000002</v>
      </c>
      <c r="M37" s="29">
        <v>622.55181300000004</v>
      </c>
      <c r="N37" s="23"/>
      <c r="O37" s="15">
        <v>11600</v>
      </c>
      <c r="P37" s="15">
        <v>11651</v>
      </c>
      <c r="Q37" s="29">
        <v>2165.6888880000001</v>
      </c>
      <c r="R37" s="29">
        <v>2163.7998870000001</v>
      </c>
      <c r="S37" s="111"/>
      <c r="T37" s="127">
        <v>11450</v>
      </c>
      <c r="U37" s="128">
        <v>11678</v>
      </c>
      <c r="V37" s="129">
        <v>1557.539299</v>
      </c>
      <c r="W37" s="129">
        <v>1557.539299</v>
      </c>
      <c r="X37" s="112"/>
      <c r="Y37" s="127">
        <v>10500</v>
      </c>
      <c r="Z37" s="168">
        <v>10500</v>
      </c>
      <c r="AA37" s="129">
        <v>3121.588851</v>
      </c>
      <c r="AB37" s="129">
        <v>3084.528757</v>
      </c>
      <c r="AC37" s="112"/>
      <c r="AD37" s="222">
        <v>7172</v>
      </c>
      <c r="AE37" s="222">
        <v>0</v>
      </c>
      <c r="AF37" s="220">
        <v>728.97508800000003</v>
      </c>
      <c r="AG37" s="220">
        <v>712.98894600000006</v>
      </c>
      <c r="AH37" s="111"/>
      <c r="AI37" s="95">
        <f>K37+P37+U37+Z37+AD37</f>
        <v>41510</v>
      </c>
      <c r="AJ37" s="95">
        <f>K37+P37+U37+Z37+AE37</f>
        <v>34338</v>
      </c>
      <c r="AK37" s="65">
        <f>L37+Q37+V37+AA37+AF37</f>
        <v>8215.5006030000004</v>
      </c>
      <c r="AL37" s="65">
        <f>M37+R37+W37+AB37+AG37</f>
        <v>8141.4087020000006</v>
      </c>
      <c r="AM37" s="11"/>
    </row>
    <row r="38" spans="1:40" s="22" customFormat="1" ht="81.75" customHeight="1">
      <c r="A38" s="283"/>
      <c r="B38" s="282"/>
      <c r="C38" s="282"/>
      <c r="D38" s="282"/>
      <c r="E38" s="282"/>
      <c r="F38" s="18" t="s">
        <v>145</v>
      </c>
      <c r="G38" s="18" t="s">
        <v>109</v>
      </c>
      <c r="H38" s="280"/>
      <c r="I38" s="21"/>
      <c r="J38" s="15">
        <v>3492</v>
      </c>
      <c r="K38" s="15">
        <v>3517</v>
      </c>
      <c r="L38" s="15">
        <v>641.70847700000002</v>
      </c>
      <c r="M38" s="29">
        <v>622.55181300000004</v>
      </c>
      <c r="N38" s="23"/>
      <c r="O38" s="15">
        <v>4610</v>
      </c>
      <c r="P38" s="15">
        <v>4613</v>
      </c>
      <c r="Q38" s="29">
        <v>1489.0360880000001</v>
      </c>
      <c r="R38" s="29">
        <v>1489.0360880000001</v>
      </c>
      <c r="S38" s="111"/>
      <c r="T38" s="127">
        <v>350</v>
      </c>
      <c r="U38" s="130">
        <v>361</v>
      </c>
      <c r="V38" s="129">
        <v>409.733</v>
      </c>
      <c r="W38" s="131">
        <v>409.733</v>
      </c>
      <c r="X38" s="112"/>
      <c r="Y38" s="127">
        <v>195</v>
      </c>
      <c r="Z38" s="168">
        <v>212</v>
      </c>
      <c r="AA38" s="129">
        <v>230.017268</v>
      </c>
      <c r="AB38" s="131">
        <v>229.05950000000001</v>
      </c>
      <c r="AC38" s="112"/>
      <c r="AD38" s="222">
        <v>177</v>
      </c>
      <c r="AE38" s="222">
        <v>89</v>
      </c>
      <c r="AF38" s="220">
        <v>293.82359200000002</v>
      </c>
      <c r="AG38" s="220">
        <v>283.94017400000001</v>
      </c>
      <c r="AH38" s="111"/>
      <c r="AI38" s="95">
        <f t="shared" ref="AI38:AI40" si="12">K38+P38+U38+Z38+AD38</f>
        <v>8880</v>
      </c>
      <c r="AJ38" s="95">
        <f t="shared" ref="AJ38:AJ40" si="13">K38+P38+U38+Z38+AE38</f>
        <v>8792</v>
      </c>
      <c r="AK38" s="65">
        <f t="shared" ref="AK38:AL39" si="14">L38+Q38+V38+AA38+AF38</f>
        <v>3064.3184250000004</v>
      </c>
      <c r="AL38" s="65">
        <f t="shared" si="14"/>
        <v>3034.3205749999997</v>
      </c>
      <c r="AM38" s="11"/>
    </row>
    <row r="39" spans="1:40" s="22" customFormat="1" ht="148.5" customHeight="1">
      <c r="A39" s="283"/>
      <c r="B39" s="282"/>
      <c r="C39" s="282"/>
      <c r="D39" s="282"/>
      <c r="E39" s="282"/>
      <c r="F39" s="18" t="s">
        <v>146</v>
      </c>
      <c r="G39" s="18" t="s">
        <v>110</v>
      </c>
      <c r="H39" s="280"/>
      <c r="I39" s="21"/>
      <c r="J39" s="15">
        <v>28</v>
      </c>
      <c r="K39" s="15">
        <v>44</v>
      </c>
      <c r="L39" s="15">
        <v>981.58304599999997</v>
      </c>
      <c r="M39" s="29">
        <v>870.98047899999995</v>
      </c>
      <c r="N39" s="23"/>
      <c r="O39" s="15">
        <v>68</v>
      </c>
      <c r="P39" s="15">
        <v>68</v>
      </c>
      <c r="Q39" s="29">
        <v>900.72102400000006</v>
      </c>
      <c r="R39" s="29">
        <v>900.72102400000006</v>
      </c>
      <c r="S39" s="111"/>
      <c r="T39" s="127">
        <v>82</v>
      </c>
      <c r="U39" s="130">
        <v>82</v>
      </c>
      <c r="V39" s="132">
        <v>2098.7464380000001</v>
      </c>
      <c r="W39" s="133">
        <v>2098.7464380000001</v>
      </c>
      <c r="X39" s="116"/>
      <c r="Y39" s="127">
        <v>76</v>
      </c>
      <c r="Z39" s="168">
        <v>76</v>
      </c>
      <c r="AA39" s="132">
        <v>1317.564419</v>
      </c>
      <c r="AB39" s="133">
        <v>1286.4304159999999</v>
      </c>
      <c r="AC39" s="116"/>
      <c r="AD39" s="222">
        <v>72</v>
      </c>
      <c r="AE39" s="222">
        <v>0</v>
      </c>
      <c r="AF39" s="220">
        <v>606.86073199999998</v>
      </c>
      <c r="AG39" s="220">
        <v>587.11204199999997</v>
      </c>
      <c r="AH39" s="111"/>
      <c r="AI39" s="95">
        <f t="shared" si="12"/>
        <v>342</v>
      </c>
      <c r="AJ39" s="95">
        <f t="shared" si="13"/>
        <v>270</v>
      </c>
      <c r="AK39" s="65">
        <f t="shared" si="14"/>
        <v>5905.4756590000006</v>
      </c>
      <c r="AL39" s="65">
        <f t="shared" si="14"/>
        <v>5743.9903990000003</v>
      </c>
      <c r="AM39" s="11"/>
    </row>
    <row r="40" spans="1:40" s="22" customFormat="1" ht="30">
      <c r="A40" s="283"/>
      <c r="B40" s="282"/>
      <c r="C40" s="282"/>
      <c r="D40" s="282"/>
      <c r="E40" s="282"/>
      <c r="F40" s="18" t="s">
        <v>147</v>
      </c>
      <c r="G40" s="18"/>
      <c r="H40" s="176"/>
      <c r="I40" s="21"/>
      <c r="J40" s="15"/>
      <c r="K40" s="15"/>
      <c r="L40" s="15"/>
      <c r="M40" s="29"/>
      <c r="N40" s="23"/>
      <c r="O40" s="15"/>
      <c r="P40" s="15"/>
      <c r="Q40" s="29"/>
      <c r="R40" s="29"/>
      <c r="S40" s="111"/>
      <c r="T40" s="127"/>
      <c r="U40" s="130"/>
      <c r="V40" s="132"/>
      <c r="W40" s="133"/>
      <c r="X40" s="116"/>
      <c r="Y40" s="127">
        <v>1</v>
      </c>
      <c r="Z40" s="168">
        <v>1</v>
      </c>
      <c r="AA40" s="132">
        <v>110.92746200000001</v>
      </c>
      <c r="AB40" s="133">
        <v>104.781395</v>
      </c>
      <c r="AC40" s="116"/>
      <c r="AD40" s="202">
        <v>0</v>
      </c>
      <c r="AE40" s="202">
        <v>0</v>
      </c>
      <c r="AF40" s="132">
        <v>0</v>
      </c>
      <c r="AG40" s="133">
        <v>0</v>
      </c>
      <c r="AH40" s="111"/>
      <c r="AI40" s="95">
        <f t="shared" si="12"/>
        <v>1</v>
      </c>
      <c r="AJ40" s="95">
        <f t="shared" si="13"/>
        <v>1</v>
      </c>
      <c r="AK40" s="65">
        <f>L40+Q40+V40+AA40+AF40</f>
        <v>110.92746200000001</v>
      </c>
      <c r="AL40" s="65">
        <f>M40+R40+W40+AB40+AG40</f>
        <v>104.781395</v>
      </c>
      <c r="AM40" s="11"/>
    </row>
    <row r="41" spans="1:40" s="51" customFormat="1" ht="15.75">
      <c r="A41" s="180"/>
      <c r="B41" s="181" t="s">
        <v>55</v>
      </c>
      <c r="C41" s="181"/>
      <c r="D41" s="181"/>
      <c r="E41" s="181"/>
      <c r="F41" s="177"/>
      <c r="G41" s="45"/>
      <c r="H41" s="58"/>
      <c r="I41" s="48"/>
      <c r="J41" s="41"/>
      <c r="K41" s="41"/>
      <c r="L41" s="47">
        <v>2265</v>
      </c>
      <c r="M41" s="47">
        <v>2116.0841049999999</v>
      </c>
      <c r="N41" s="53"/>
      <c r="O41" s="41"/>
      <c r="P41" s="41"/>
      <c r="Q41" s="47">
        <v>4555.4460000000008</v>
      </c>
      <c r="R41" s="47">
        <v>4553.5569990000004</v>
      </c>
      <c r="T41" s="49"/>
      <c r="U41" s="49"/>
      <c r="V41" s="50">
        <v>4066.0187370000003</v>
      </c>
      <c r="W41" s="50">
        <v>4066.0187370000003</v>
      </c>
      <c r="Y41" s="49"/>
      <c r="Z41" s="49"/>
      <c r="AA41" s="50">
        <v>4780.098</v>
      </c>
      <c r="AB41" s="50">
        <v>4704.8000679999996</v>
      </c>
      <c r="AD41" s="200"/>
      <c r="AE41" s="203"/>
      <c r="AF41" s="203">
        <f>SUM(AF37:AF40)</f>
        <v>1629.659412</v>
      </c>
      <c r="AG41" s="203">
        <f>SUM(AG37:AG40)</f>
        <v>1584.041162</v>
      </c>
      <c r="AI41" s="104"/>
      <c r="AJ41" s="104"/>
      <c r="AK41" s="50">
        <f>SUM(AK37:AK40)</f>
        <v>17296.222149000001</v>
      </c>
      <c r="AL41" s="50">
        <f>SUM(AL37:AL40)</f>
        <v>17024.501071000002</v>
      </c>
      <c r="AM41" s="11"/>
    </row>
    <row r="42" spans="1:40" s="51" customFormat="1" ht="15.75">
      <c r="A42" s="207"/>
      <c r="B42" s="208"/>
      <c r="C42" s="208"/>
      <c r="D42" s="208"/>
      <c r="E42" s="208"/>
      <c r="F42" s="177"/>
      <c r="G42" s="45"/>
      <c r="H42" s="58"/>
      <c r="I42" s="48"/>
      <c r="J42" s="41"/>
      <c r="K42" s="41"/>
      <c r="L42" s="47"/>
      <c r="M42" s="47"/>
      <c r="N42" s="53"/>
      <c r="O42" s="41"/>
      <c r="P42" s="41"/>
      <c r="Q42" s="47"/>
      <c r="R42" s="47"/>
      <c r="T42" s="49"/>
      <c r="U42" s="49"/>
      <c r="V42" s="50"/>
      <c r="W42" s="50"/>
      <c r="Y42" s="49"/>
      <c r="Z42" s="49"/>
      <c r="AA42" s="50"/>
      <c r="AB42" s="50"/>
      <c r="AD42" s="200"/>
      <c r="AE42" s="203"/>
      <c r="AF42" s="203"/>
      <c r="AG42" s="217"/>
      <c r="AI42" s="104"/>
      <c r="AJ42" s="104"/>
      <c r="AK42" s="50"/>
      <c r="AL42" s="50"/>
      <c r="AM42" s="11"/>
    </row>
    <row r="43" spans="1:40" s="22" customFormat="1" ht="85.5" customHeight="1">
      <c r="A43" s="240" t="s">
        <v>28</v>
      </c>
      <c r="B43" s="236" t="s">
        <v>29</v>
      </c>
      <c r="C43" s="236" t="s">
        <v>98</v>
      </c>
      <c r="D43" s="275" t="s">
        <v>72</v>
      </c>
      <c r="E43" s="275" t="s">
        <v>91</v>
      </c>
      <c r="F43" s="18" t="s">
        <v>149</v>
      </c>
      <c r="G43" s="18" t="s">
        <v>111</v>
      </c>
      <c r="H43" s="280" t="s">
        <v>123</v>
      </c>
      <c r="I43" s="21"/>
      <c r="J43" s="15">
        <v>1001</v>
      </c>
      <c r="K43" s="15">
        <v>1001</v>
      </c>
      <c r="L43" s="151">
        <v>1768.5454580000001</v>
      </c>
      <c r="M43" s="152">
        <v>1356.4835599999999</v>
      </c>
      <c r="N43" s="23"/>
      <c r="O43" s="15">
        <v>1000</v>
      </c>
      <c r="P43" s="15">
        <v>690</v>
      </c>
      <c r="Q43" s="66">
        <v>3740.2209979999998</v>
      </c>
      <c r="R43" s="66">
        <v>3634.9599349999999</v>
      </c>
      <c r="S43" s="111"/>
      <c r="T43" s="15">
        <v>2500</v>
      </c>
      <c r="U43" s="134">
        <v>2500</v>
      </c>
      <c r="V43" s="135">
        <v>4639.3536190000004</v>
      </c>
      <c r="W43" s="136">
        <v>4639.3536190000004</v>
      </c>
      <c r="X43" s="116"/>
      <c r="Y43" s="174">
        <v>535</v>
      </c>
      <c r="Z43" s="173">
        <v>535</v>
      </c>
      <c r="AA43" s="132">
        <v>7903.1506380000001</v>
      </c>
      <c r="AB43" s="133">
        <v>7432.981718</v>
      </c>
      <c r="AC43" s="116"/>
      <c r="AD43" s="210">
        <v>4276</v>
      </c>
      <c r="AE43" s="210">
        <v>103</v>
      </c>
      <c r="AF43" s="220">
        <v>5473.6064040000001</v>
      </c>
      <c r="AG43" s="220">
        <v>5473.6064020000003</v>
      </c>
      <c r="AH43" s="111"/>
      <c r="AI43" s="95">
        <f>K43+P43+U43+Z43+AD43</f>
        <v>9002</v>
      </c>
      <c r="AJ43" s="95">
        <f>K43+P43+U43+Z43+AE43</f>
        <v>4829</v>
      </c>
      <c r="AK43" s="65">
        <f>L43+Q43+V43+AA43+AF43</f>
        <v>23524.877116999996</v>
      </c>
      <c r="AL43" s="65">
        <f>M43+R43+W43+AB43+AG43</f>
        <v>22537.385234000001</v>
      </c>
      <c r="AM43" s="11"/>
    </row>
    <row r="44" spans="1:40" s="22" customFormat="1" ht="81.75" customHeight="1">
      <c r="A44" s="241"/>
      <c r="B44" s="243"/>
      <c r="C44" s="243"/>
      <c r="D44" s="276"/>
      <c r="E44" s="276"/>
      <c r="F44" s="18" t="s">
        <v>150</v>
      </c>
      <c r="G44" s="18" t="s">
        <v>112</v>
      </c>
      <c r="H44" s="280"/>
      <c r="I44" s="21"/>
      <c r="J44" s="15">
        <v>1</v>
      </c>
      <c r="K44" s="15">
        <v>1</v>
      </c>
      <c r="L44" s="151">
        <v>297.15548999999999</v>
      </c>
      <c r="M44" s="152">
        <v>266.11915499999998</v>
      </c>
      <c r="N44" s="23"/>
      <c r="O44" s="15">
        <v>3</v>
      </c>
      <c r="P44" s="15">
        <v>3</v>
      </c>
      <c r="Q44" s="66">
        <v>174.02986799999999</v>
      </c>
      <c r="R44" s="66">
        <v>54.207878000000001</v>
      </c>
      <c r="S44" s="111"/>
      <c r="T44" s="15">
        <v>1</v>
      </c>
      <c r="U44" s="134">
        <v>1</v>
      </c>
      <c r="V44" s="137">
        <v>2989.8527389999999</v>
      </c>
      <c r="W44" s="136">
        <v>2542.502939</v>
      </c>
      <c r="X44" s="116"/>
      <c r="Y44" s="175">
        <v>4</v>
      </c>
      <c r="Z44" s="173">
        <v>4</v>
      </c>
      <c r="AA44" s="132">
        <v>590.99142400000005</v>
      </c>
      <c r="AB44" s="133">
        <v>476.98998399999999</v>
      </c>
      <c r="AC44" s="116"/>
      <c r="AD44" s="210">
        <v>1</v>
      </c>
      <c r="AE44" s="210">
        <v>1</v>
      </c>
      <c r="AF44" s="223">
        <v>0.3054</v>
      </c>
      <c r="AG44" s="223">
        <v>0.3054</v>
      </c>
      <c r="AH44" s="111"/>
      <c r="AI44" s="95">
        <v>10</v>
      </c>
      <c r="AJ44" s="95">
        <f>K44+P44+U44+Z44+AE44</f>
        <v>10</v>
      </c>
      <c r="AK44" s="65">
        <f t="shared" ref="AK44" si="15">L44+Q44+V44+AA44+AF44</f>
        <v>4052.3349209999997</v>
      </c>
      <c r="AL44" s="65">
        <f t="shared" ref="AL44" si="16">M44+R44+W44+AB44+AG44</f>
        <v>3340.125356</v>
      </c>
      <c r="AM44" s="11"/>
    </row>
    <row r="45" spans="1:40" ht="30">
      <c r="A45" s="241"/>
      <c r="B45" s="243"/>
      <c r="C45" s="243"/>
      <c r="D45" s="276"/>
      <c r="E45" s="276"/>
      <c r="F45" s="18" t="s">
        <v>151</v>
      </c>
      <c r="G45" s="18" t="s">
        <v>113</v>
      </c>
      <c r="H45" s="280"/>
      <c r="I45" s="14"/>
      <c r="J45" s="15">
        <v>3</v>
      </c>
      <c r="K45" s="15">
        <v>3</v>
      </c>
      <c r="L45" s="151">
        <v>1687.8340490000001</v>
      </c>
      <c r="M45" s="152">
        <v>1517.0851279999999</v>
      </c>
      <c r="N45" s="23"/>
      <c r="O45" s="15">
        <v>1</v>
      </c>
      <c r="P45" s="15">
        <v>0</v>
      </c>
      <c r="Q45" s="66">
        <v>2339.197948</v>
      </c>
      <c r="R45" s="66">
        <v>2288.7374009999999</v>
      </c>
      <c r="S45" s="111"/>
      <c r="T45" s="15">
        <v>1</v>
      </c>
      <c r="U45" s="134">
        <v>0</v>
      </c>
      <c r="V45" s="138">
        <v>2347.9296420000001</v>
      </c>
      <c r="W45" s="136">
        <v>2336.1418610000001</v>
      </c>
      <c r="X45" s="116"/>
      <c r="Y45" s="175">
        <v>1</v>
      </c>
      <c r="Z45" s="173">
        <v>1</v>
      </c>
      <c r="AA45" s="132">
        <v>5325.6517180000001</v>
      </c>
      <c r="AB45" s="133">
        <v>5141.2668819999999</v>
      </c>
      <c r="AC45" s="116"/>
      <c r="AD45" s="210">
        <v>3</v>
      </c>
      <c r="AE45" s="210">
        <v>1</v>
      </c>
      <c r="AF45" s="220">
        <v>488.99698899999999</v>
      </c>
      <c r="AG45" s="220">
        <v>488.99698899999999</v>
      </c>
      <c r="AH45" s="111"/>
      <c r="AI45" s="95">
        <v>7</v>
      </c>
      <c r="AJ45" s="95">
        <f>K45+P45+U45+Z45+AE45</f>
        <v>5</v>
      </c>
      <c r="AK45" s="65">
        <f t="shared" ref="AK45" si="17">L45+Q45+V45+AA45+AF45</f>
        <v>12189.610345999999</v>
      </c>
      <c r="AL45" s="65">
        <f t="shared" ref="AL45" si="18">M45+R45+W45+AB45+AG45</f>
        <v>11772.228261</v>
      </c>
      <c r="AM45" s="11"/>
    </row>
    <row r="46" spans="1:40" s="6" customFormat="1" ht="15.75">
      <c r="A46" s="54"/>
      <c r="B46" s="55" t="s">
        <v>56</v>
      </c>
      <c r="C46" s="55"/>
      <c r="D46" s="55"/>
      <c r="E46" s="55"/>
      <c r="F46" s="45"/>
      <c r="G46" s="45"/>
      <c r="H46" s="58"/>
      <c r="I46" s="40"/>
      <c r="J46" s="41"/>
      <c r="K46" s="41"/>
      <c r="L46" s="42">
        <v>3753.5349970000002</v>
      </c>
      <c r="M46" s="42">
        <v>3139.6878429999997</v>
      </c>
      <c r="N46" s="53"/>
      <c r="O46" s="41"/>
      <c r="P46" s="41"/>
      <c r="Q46" s="42">
        <v>6253.4488139999994</v>
      </c>
      <c r="R46" s="42">
        <v>5977.9052140000003</v>
      </c>
      <c r="T46" s="41"/>
      <c r="U46" s="41"/>
      <c r="V46" s="42">
        <v>9977.1360000000004</v>
      </c>
      <c r="W46" s="42">
        <v>9517.9984189999996</v>
      </c>
      <c r="Y46" s="41"/>
      <c r="Z46" s="41"/>
      <c r="AA46" s="42">
        <v>13819.79378</v>
      </c>
      <c r="AB46" s="42">
        <v>13051.238583999999</v>
      </c>
      <c r="AD46" s="194"/>
      <c r="AE46" s="195"/>
      <c r="AF46" s="67">
        <f>SUM(AF43:AF45)</f>
        <v>5962.9087930000005</v>
      </c>
      <c r="AG46" s="67">
        <f>SUM(AG43:AG45)</f>
        <v>5962.9087910000007</v>
      </c>
      <c r="AI46" s="104"/>
      <c r="AJ46" s="104"/>
      <c r="AK46" s="67">
        <f>SUM(AK43:AK45)</f>
        <v>39766.822383999999</v>
      </c>
      <c r="AL46" s="67">
        <f>SUM(AL43:AL45)</f>
        <v>37649.738851000002</v>
      </c>
      <c r="AM46" s="11"/>
    </row>
    <row r="47" spans="1:40" s="6" customFormat="1" ht="15.75">
      <c r="A47" s="56"/>
      <c r="B47" s="57"/>
      <c r="C47" s="57"/>
      <c r="D47" s="57"/>
      <c r="E47" s="57"/>
      <c r="F47" s="58"/>
      <c r="G47" s="58"/>
      <c r="H47" s="58"/>
      <c r="I47" s="40"/>
      <c r="J47" s="59"/>
      <c r="K47" s="59"/>
      <c r="L47" s="60"/>
      <c r="M47" s="60"/>
      <c r="N47" s="43"/>
      <c r="O47" s="59"/>
      <c r="P47" s="59"/>
      <c r="Q47" s="60"/>
      <c r="R47" s="60"/>
      <c r="T47" s="59"/>
      <c r="U47" s="59"/>
      <c r="V47" s="60"/>
      <c r="W47" s="60"/>
      <c r="Y47" s="59"/>
      <c r="Z47" s="59"/>
      <c r="AA47" s="60"/>
      <c r="AB47" s="60"/>
      <c r="AD47" s="60"/>
      <c r="AE47" s="60"/>
      <c r="AF47" s="60"/>
      <c r="AG47" s="60"/>
      <c r="AI47" s="107"/>
      <c r="AJ47" s="107"/>
      <c r="AK47" s="62"/>
      <c r="AL47" s="62"/>
      <c r="AM47" s="108"/>
    </row>
    <row r="48" spans="1:40">
      <c r="A48" s="6" t="s">
        <v>33</v>
      </c>
      <c r="B48" s="6" t="s">
        <v>34</v>
      </c>
      <c r="C48" s="6"/>
      <c r="D48" s="6"/>
      <c r="E48" s="6"/>
      <c r="F48" s="7"/>
      <c r="G48" s="7"/>
      <c r="H48" s="7"/>
      <c r="I48" s="8"/>
      <c r="J48" s="7"/>
      <c r="K48" s="7"/>
      <c r="L48" s="7"/>
      <c r="M48" s="7"/>
      <c r="N48" s="8"/>
      <c r="O48" s="7"/>
      <c r="P48" s="7"/>
      <c r="Q48" s="7"/>
      <c r="R48" s="7"/>
      <c r="T48" s="7"/>
      <c r="U48" s="7"/>
      <c r="V48" s="7"/>
      <c r="W48" s="7"/>
      <c r="Y48" s="7"/>
      <c r="Z48" s="7"/>
      <c r="AA48" s="7"/>
      <c r="AB48" s="7"/>
      <c r="AD48" s="60"/>
      <c r="AE48" s="60"/>
      <c r="AF48" s="7"/>
      <c r="AG48" s="7"/>
      <c r="AI48" s="103"/>
      <c r="AJ48" s="103"/>
      <c r="AK48" s="103"/>
    </row>
    <row r="49" spans="1:39">
      <c r="A49" s="9">
        <v>42</v>
      </c>
      <c r="B49" s="6" t="s">
        <v>35</v>
      </c>
      <c r="C49" s="6"/>
      <c r="D49" s="6"/>
      <c r="E49" s="6"/>
      <c r="F49" s="7"/>
      <c r="G49" s="7"/>
      <c r="H49" s="7"/>
      <c r="I49" s="8"/>
      <c r="J49" s="7"/>
      <c r="K49" s="7"/>
      <c r="L49" s="7"/>
      <c r="M49" s="7"/>
      <c r="N49" s="8"/>
      <c r="O49" s="7"/>
      <c r="P49" s="7"/>
      <c r="Q49" s="7"/>
      <c r="R49" s="7"/>
      <c r="T49" s="7"/>
      <c r="U49" s="7"/>
      <c r="V49" s="7"/>
      <c r="W49" s="7"/>
      <c r="Y49" s="7"/>
      <c r="Z49" s="7"/>
      <c r="AA49" s="7"/>
      <c r="AB49" s="7"/>
      <c r="AD49" s="60"/>
      <c r="AE49" s="60"/>
      <c r="AF49" s="7"/>
      <c r="AG49" s="7"/>
      <c r="AI49" s="103"/>
      <c r="AJ49" s="103"/>
      <c r="AK49" s="103"/>
    </row>
    <row r="50" spans="1:39">
      <c r="A50" s="9"/>
      <c r="B50" s="6"/>
      <c r="C50" s="6"/>
      <c r="D50" s="6"/>
      <c r="E50" s="6"/>
      <c r="F50" s="7"/>
      <c r="G50" s="7"/>
      <c r="H50" s="7"/>
      <c r="I50" s="8"/>
      <c r="J50" s="7"/>
      <c r="K50" s="7"/>
      <c r="L50" s="7"/>
      <c r="M50" s="7"/>
      <c r="N50" s="8"/>
      <c r="O50" s="7"/>
      <c r="P50" s="7"/>
      <c r="Q50" s="7"/>
      <c r="R50" s="7"/>
      <c r="T50" s="7"/>
      <c r="U50" s="7"/>
      <c r="V50" s="7"/>
      <c r="W50" s="7"/>
      <c r="Y50" s="7"/>
      <c r="Z50" s="7"/>
      <c r="AA50" s="7"/>
      <c r="AB50" s="7"/>
      <c r="AD50" s="60"/>
      <c r="AE50" s="60"/>
      <c r="AF50" s="7"/>
      <c r="AG50" s="7"/>
      <c r="AI50" s="103"/>
      <c r="AJ50" s="103"/>
      <c r="AK50" s="103"/>
    </row>
    <row r="51" spans="1:39" s="11" customFormat="1" ht="15" customHeight="1">
      <c r="A51" s="228" t="s">
        <v>2</v>
      </c>
      <c r="B51" s="228" t="s">
        <v>3</v>
      </c>
      <c r="C51" s="273" t="s">
        <v>95</v>
      </c>
      <c r="D51" s="233" t="s">
        <v>68</v>
      </c>
      <c r="E51" s="273" t="s">
        <v>88</v>
      </c>
      <c r="F51" s="228" t="s">
        <v>19</v>
      </c>
      <c r="G51" s="269" t="s">
        <v>100</v>
      </c>
      <c r="H51" s="269" t="s">
        <v>122</v>
      </c>
      <c r="I51" s="10"/>
      <c r="J51" s="228">
        <v>2016</v>
      </c>
      <c r="K51" s="228"/>
      <c r="L51" s="228"/>
      <c r="M51" s="228"/>
      <c r="N51" s="10"/>
      <c r="O51" s="228">
        <v>2017</v>
      </c>
      <c r="P51" s="228"/>
      <c r="Q51" s="228"/>
      <c r="R51" s="228"/>
      <c r="T51" s="228">
        <v>2018</v>
      </c>
      <c r="U51" s="228"/>
      <c r="V51" s="228"/>
      <c r="W51" s="228"/>
      <c r="Y51" s="228">
        <v>2019</v>
      </c>
      <c r="Z51" s="228"/>
      <c r="AA51" s="228"/>
      <c r="AB51" s="228"/>
      <c r="AD51" s="229">
        <v>2020</v>
      </c>
      <c r="AE51" s="230"/>
      <c r="AF51" s="230"/>
      <c r="AG51" s="230"/>
      <c r="AI51" s="267" t="s">
        <v>20</v>
      </c>
      <c r="AJ51" s="268"/>
      <c r="AK51" s="268"/>
      <c r="AL51" s="268"/>
      <c r="AM51" s="108"/>
    </row>
    <row r="52" spans="1:39" s="11" customFormat="1" ht="16.5" customHeight="1">
      <c r="A52" s="228"/>
      <c r="B52" s="228"/>
      <c r="C52" s="256"/>
      <c r="D52" s="234"/>
      <c r="E52" s="256"/>
      <c r="F52" s="228"/>
      <c r="G52" s="269"/>
      <c r="H52" s="269"/>
      <c r="I52" s="10"/>
      <c r="J52" s="227" t="s">
        <v>4</v>
      </c>
      <c r="K52" s="227"/>
      <c r="L52" s="227" t="s">
        <v>62</v>
      </c>
      <c r="M52" s="227"/>
      <c r="N52" s="10"/>
      <c r="O52" s="227" t="s">
        <v>6</v>
      </c>
      <c r="P52" s="227"/>
      <c r="Q52" s="227" t="s">
        <v>8</v>
      </c>
      <c r="R52" s="227"/>
      <c r="T52" s="227" t="s">
        <v>7</v>
      </c>
      <c r="U52" s="227"/>
      <c r="V52" s="227" t="s">
        <v>8</v>
      </c>
      <c r="W52" s="227"/>
      <c r="Y52" s="227" t="s">
        <v>7</v>
      </c>
      <c r="Z52" s="227"/>
      <c r="AA52" s="227" t="s">
        <v>8</v>
      </c>
      <c r="AB52" s="227"/>
      <c r="AD52" s="279" t="s">
        <v>7</v>
      </c>
      <c r="AE52" s="279"/>
      <c r="AF52" s="227" t="s">
        <v>8</v>
      </c>
      <c r="AG52" s="227"/>
      <c r="AI52" s="270" t="s">
        <v>6</v>
      </c>
      <c r="AJ52" s="270" t="s">
        <v>67</v>
      </c>
      <c r="AK52" s="270" t="s">
        <v>8</v>
      </c>
      <c r="AL52" s="270" t="s">
        <v>5</v>
      </c>
      <c r="AM52" s="108"/>
    </row>
    <row r="53" spans="1:39" s="11" customFormat="1" ht="33">
      <c r="A53" s="228"/>
      <c r="B53" s="228"/>
      <c r="C53" s="274"/>
      <c r="D53" s="235"/>
      <c r="E53" s="274"/>
      <c r="F53" s="228"/>
      <c r="G53" s="269"/>
      <c r="H53" s="269"/>
      <c r="I53" s="12"/>
      <c r="J53" s="64" t="s">
        <v>60</v>
      </c>
      <c r="K53" s="178" t="s">
        <v>61</v>
      </c>
      <c r="L53" s="64" t="s">
        <v>63</v>
      </c>
      <c r="M53" s="178" t="s">
        <v>64</v>
      </c>
      <c r="N53" s="12"/>
      <c r="O53" s="64" t="s">
        <v>60</v>
      </c>
      <c r="P53" s="178" t="s">
        <v>61</v>
      </c>
      <c r="Q53" s="64" t="s">
        <v>63</v>
      </c>
      <c r="R53" s="178" t="s">
        <v>64</v>
      </c>
      <c r="T53" s="64" t="s">
        <v>60</v>
      </c>
      <c r="U53" s="178" t="s">
        <v>61</v>
      </c>
      <c r="V53" s="64" t="s">
        <v>63</v>
      </c>
      <c r="W53" s="178" t="s">
        <v>64</v>
      </c>
      <c r="Y53" s="178" t="s">
        <v>60</v>
      </c>
      <c r="Z53" s="178" t="s">
        <v>61</v>
      </c>
      <c r="AA53" s="178" t="s">
        <v>65</v>
      </c>
      <c r="AB53" s="178" t="s">
        <v>64</v>
      </c>
      <c r="AD53" s="204" t="s">
        <v>60</v>
      </c>
      <c r="AE53" s="204" t="s">
        <v>61</v>
      </c>
      <c r="AF53" s="178" t="s">
        <v>65</v>
      </c>
      <c r="AG53" s="178" t="s">
        <v>64</v>
      </c>
      <c r="AI53" s="271"/>
      <c r="AJ53" s="271"/>
      <c r="AK53" s="271"/>
      <c r="AL53" s="271"/>
      <c r="AM53" s="108"/>
    </row>
    <row r="54" spans="1:39" ht="87.75" customHeight="1">
      <c r="A54" s="238" t="s">
        <v>36</v>
      </c>
      <c r="B54" s="236" t="s">
        <v>37</v>
      </c>
      <c r="C54" s="236" t="s">
        <v>99</v>
      </c>
      <c r="D54" s="275" t="s">
        <v>73</v>
      </c>
      <c r="E54" s="275" t="s">
        <v>121</v>
      </c>
      <c r="F54" s="37" t="s">
        <v>153</v>
      </c>
      <c r="G54" s="37" t="s">
        <v>114</v>
      </c>
      <c r="H54" s="110" t="s">
        <v>124</v>
      </c>
      <c r="I54" s="14"/>
      <c r="J54" s="26">
        <v>1</v>
      </c>
      <c r="K54" s="148">
        <v>1</v>
      </c>
      <c r="L54" s="141">
        <v>347.471</v>
      </c>
      <c r="M54" s="141">
        <v>347.20105100000001</v>
      </c>
      <c r="N54" s="23"/>
      <c r="O54" s="26">
        <v>1</v>
      </c>
      <c r="P54" s="148">
        <v>1</v>
      </c>
      <c r="Q54" s="141">
        <v>458.18902800000001</v>
      </c>
      <c r="R54" s="141">
        <v>456.22236099999998</v>
      </c>
      <c r="S54" s="111"/>
      <c r="T54" s="139">
        <v>1</v>
      </c>
      <c r="U54" s="140">
        <v>0.99999999999999989</v>
      </c>
      <c r="V54" s="141">
        <v>893.28465000000006</v>
      </c>
      <c r="W54" s="141">
        <v>789.83586700000001</v>
      </c>
      <c r="X54" s="112"/>
      <c r="Y54" s="139">
        <v>1</v>
      </c>
      <c r="Z54" s="169">
        <v>1</v>
      </c>
      <c r="AA54" s="141">
        <v>590.21169999999995</v>
      </c>
      <c r="AB54" s="141">
        <v>590.21169999999995</v>
      </c>
      <c r="AC54" s="112"/>
      <c r="AD54" s="214">
        <v>1</v>
      </c>
      <c r="AE54" s="214">
        <v>1</v>
      </c>
      <c r="AF54" s="226">
        <v>99.980258000000006</v>
      </c>
      <c r="AG54" s="226">
        <v>99.915779999999998</v>
      </c>
      <c r="AH54" s="111"/>
      <c r="AI54" s="124">
        <v>1</v>
      </c>
      <c r="AJ54" s="161">
        <f>(K54+P54+U54+Z54+AE54)/5</f>
        <v>1</v>
      </c>
      <c r="AK54" s="65">
        <f>L54+Q54+V54+AA54+AF54</f>
        <v>2389.1366360000002</v>
      </c>
      <c r="AL54" s="65">
        <f>M54+R54+W54+AB54+AG54</f>
        <v>2283.3867589999995</v>
      </c>
    </row>
    <row r="55" spans="1:39" ht="63.75">
      <c r="A55" s="239"/>
      <c r="B55" s="237"/>
      <c r="C55" s="237"/>
      <c r="D55" s="277"/>
      <c r="E55" s="277"/>
      <c r="F55" s="37" t="s">
        <v>152</v>
      </c>
      <c r="G55" s="37" t="s">
        <v>115</v>
      </c>
      <c r="H55" s="110" t="s">
        <v>125</v>
      </c>
      <c r="I55" s="14"/>
      <c r="J55" s="26">
        <v>1</v>
      </c>
      <c r="K55" s="26">
        <v>1</v>
      </c>
      <c r="L55" s="141">
        <v>16.529</v>
      </c>
      <c r="M55" s="141">
        <v>7.36</v>
      </c>
      <c r="N55" s="23"/>
      <c r="O55" s="26">
        <v>1</v>
      </c>
      <c r="P55" s="148">
        <v>1</v>
      </c>
      <c r="Q55" s="141">
        <v>51.500971999999997</v>
      </c>
      <c r="R55" s="141">
        <v>51.344999999999999</v>
      </c>
      <c r="S55" s="111"/>
      <c r="T55" s="139">
        <v>1</v>
      </c>
      <c r="U55" s="142">
        <v>1.0001500000000001</v>
      </c>
      <c r="V55" s="141">
        <v>93.776349999999994</v>
      </c>
      <c r="W55" s="141">
        <v>93.776349999999994</v>
      </c>
      <c r="X55" s="112"/>
      <c r="Y55" s="139">
        <v>1</v>
      </c>
      <c r="Z55" s="169">
        <v>1</v>
      </c>
      <c r="AA55" s="141">
        <v>101.40349999999999</v>
      </c>
      <c r="AB55" s="141">
        <v>99.377834000000007</v>
      </c>
      <c r="AC55" s="112"/>
      <c r="AD55" s="214">
        <v>1</v>
      </c>
      <c r="AE55" s="214">
        <v>1</v>
      </c>
      <c r="AF55" s="224">
        <v>15.407733</v>
      </c>
      <c r="AG55" s="224">
        <v>15.407733</v>
      </c>
      <c r="AH55" s="111"/>
      <c r="AI55" s="124">
        <v>1</v>
      </c>
      <c r="AJ55" s="161">
        <f>(K55+P55+U55+Z55+AE55)/5</f>
        <v>1.00003</v>
      </c>
      <c r="AK55" s="65">
        <f>L55+Q55+V55+AA55+AF55</f>
        <v>278.61755499999998</v>
      </c>
      <c r="AL55" s="65">
        <f>M55+R55+W55+AB55+AG55</f>
        <v>267.26691699999998</v>
      </c>
    </row>
    <row r="56" spans="1:39" s="6" customFormat="1" ht="15.75">
      <c r="A56" s="54"/>
      <c r="B56" s="55" t="s">
        <v>57</v>
      </c>
      <c r="C56" s="55"/>
      <c r="D56" s="55"/>
      <c r="E56" s="55"/>
      <c r="F56" s="45"/>
      <c r="G56" s="45"/>
      <c r="H56" s="58"/>
      <c r="I56" s="40"/>
      <c r="J56" s="41"/>
      <c r="K56" s="41"/>
      <c r="L56" s="42">
        <v>364</v>
      </c>
      <c r="M56" s="42">
        <v>354.56105100000002</v>
      </c>
      <c r="N56" s="53"/>
      <c r="O56" s="41"/>
      <c r="P56" s="41"/>
      <c r="Q56" s="42">
        <v>509.69</v>
      </c>
      <c r="R56" s="42">
        <v>507.56736100000001</v>
      </c>
      <c r="T56" s="49"/>
      <c r="U56" s="165"/>
      <c r="V56" s="114">
        <v>987.06100000000004</v>
      </c>
      <c r="W56" s="114">
        <v>883.61221699999999</v>
      </c>
      <c r="Y56" s="49"/>
      <c r="Z56" s="165"/>
      <c r="AA56" s="114">
        <v>691.61519999999996</v>
      </c>
      <c r="AB56" s="114">
        <v>689.58953399999996</v>
      </c>
      <c r="AC56" s="163"/>
      <c r="AD56" s="194"/>
      <c r="AE56" s="195"/>
      <c r="AF56" s="201">
        <f>SUM(AF54:AF55)</f>
        <v>115.387991</v>
      </c>
      <c r="AG56" s="201">
        <f>SUM(AG54:AG55)</f>
        <v>115.32351299999999</v>
      </c>
      <c r="AH56" s="163"/>
      <c r="AI56" s="104"/>
      <c r="AJ56" s="104"/>
      <c r="AK56" s="67">
        <f>SUM(AK54:AK55)</f>
        <v>2667.754191</v>
      </c>
      <c r="AL56" s="67">
        <f>SUM(AL54:AL55)</f>
        <v>2550.6536759999995</v>
      </c>
      <c r="AM56" s="108"/>
    </row>
    <row r="57" spans="1:39" s="6" customFormat="1" ht="15.75">
      <c r="A57" s="56"/>
      <c r="B57" s="57"/>
      <c r="C57" s="57"/>
      <c r="D57" s="57"/>
      <c r="E57" s="57"/>
      <c r="F57" s="58"/>
      <c r="G57" s="58"/>
      <c r="H57" s="58"/>
      <c r="I57" s="40"/>
      <c r="J57" s="59"/>
      <c r="K57" s="59"/>
      <c r="L57" s="60"/>
      <c r="M57" s="60"/>
      <c r="N57" s="43"/>
      <c r="O57" s="59"/>
      <c r="P57" s="59"/>
      <c r="Q57" s="60"/>
      <c r="R57" s="60"/>
      <c r="T57" s="59"/>
      <c r="U57" s="59"/>
      <c r="V57" s="59"/>
      <c r="W57" s="59"/>
      <c r="Y57" s="59"/>
      <c r="Z57" s="59"/>
      <c r="AA57" s="59"/>
      <c r="AB57" s="59"/>
      <c r="AD57" s="59"/>
      <c r="AE57" s="59"/>
      <c r="AF57" s="59"/>
      <c r="AG57" s="59"/>
      <c r="AI57" s="107"/>
      <c r="AJ57" s="107"/>
      <c r="AK57" s="62"/>
      <c r="AL57" s="108"/>
      <c r="AM57" s="108"/>
    </row>
    <row r="58" spans="1:39">
      <c r="A58" s="6" t="s">
        <v>33</v>
      </c>
      <c r="B58" s="6" t="s">
        <v>34</v>
      </c>
      <c r="C58" s="6"/>
      <c r="D58" s="6"/>
      <c r="E58" s="6"/>
      <c r="F58" s="7"/>
      <c r="G58" s="7"/>
      <c r="H58" s="7"/>
      <c r="I58" s="8"/>
      <c r="J58" s="7"/>
      <c r="K58" s="7"/>
      <c r="L58" s="7"/>
      <c r="M58" s="7"/>
      <c r="N58" s="8"/>
      <c r="O58" s="7"/>
      <c r="P58" s="7"/>
      <c r="Q58" s="7"/>
      <c r="R58" s="7"/>
      <c r="T58" s="7"/>
      <c r="U58" s="7"/>
      <c r="V58" s="99"/>
      <c r="W58" s="99"/>
      <c r="Y58" s="7"/>
      <c r="Z58" s="7"/>
      <c r="AA58" s="99"/>
      <c r="AB58" s="99"/>
      <c r="AD58" s="99"/>
      <c r="AE58" s="99"/>
      <c r="AF58" s="99"/>
      <c r="AG58" s="99"/>
      <c r="AI58" s="103"/>
      <c r="AJ58" s="103"/>
      <c r="AK58" s="103"/>
    </row>
    <row r="59" spans="1:39">
      <c r="A59" s="9">
        <v>43</v>
      </c>
      <c r="B59" s="6" t="s">
        <v>41</v>
      </c>
      <c r="C59" s="6"/>
      <c r="D59" s="6"/>
      <c r="E59" s="6"/>
      <c r="F59" s="7"/>
      <c r="G59" s="7"/>
      <c r="H59" s="7"/>
      <c r="I59" s="8"/>
      <c r="J59" s="7"/>
      <c r="K59" s="7"/>
      <c r="L59" s="7"/>
      <c r="M59" s="7"/>
      <c r="N59" s="8"/>
      <c r="O59" s="7"/>
      <c r="P59" s="7"/>
      <c r="Q59" s="7"/>
      <c r="R59" s="7"/>
      <c r="T59" s="7"/>
      <c r="U59" s="7"/>
      <c r="V59" s="7"/>
      <c r="W59" s="7"/>
      <c r="Y59" s="7"/>
      <c r="Z59" s="7"/>
      <c r="AA59" s="7"/>
      <c r="AB59" s="7"/>
      <c r="AD59" s="59"/>
      <c r="AE59" s="7"/>
      <c r="AF59" s="7"/>
      <c r="AG59" s="7"/>
      <c r="AI59" s="103"/>
      <c r="AJ59" s="103"/>
      <c r="AK59" s="103"/>
    </row>
    <row r="60" spans="1:39" s="11" customFormat="1" ht="15" customHeight="1">
      <c r="A60" s="228" t="s">
        <v>2</v>
      </c>
      <c r="B60" s="228" t="s">
        <v>3</v>
      </c>
      <c r="C60" s="273" t="s">
        <v>95</v>
      </c>
      <c r="D60" s="233" t="s">
        <v>68</v>
      </c>
      <c r="E60" s="273" t="s">
        <v>88</v>
      </c>
      <c r="F60" s="228" t="s">
        <v>19</v>
      </c>
      <c r="G60" s="269" t="s">
        <v>100</v>
      </c>
      <c r="H60" s="269" t="s">
        <v>122</v>
      </c>
      <c r="I60" s="10"/>
      <c r="J60" s="228">
        <v>2016</v>
      </c>
      <c r="K60" s="228"/>
      <c r="L60" s="228"/>
      <c r="M60" s="228"/>
      <c r="N60" s="10"/>
      <c r="O60" s="228">
        <v>2017</v>
      </c>
      <c r="P60" s="228"/>
      <c r="Q60" s="228"/>
      <c r="R60" s="228"/>
      <c r="T60" s="228">
        <v>2018</v>
      </c>
      <c r="U60" s="228"/>
      <c r="V60" s="228"/>
      <c r="W60" s="228"/>
      <c r="Y60" s="228">
        <v>2019</v>
      </c>
      <c r="Z60" s="228"/>
      <c r="AA60" s="228"/>
      <c r="AB60" s="228"/>
      <c r="AD60" s="229">
        <v>2020</v>
      </c>
      <c r="AE60" s="230"/>
      <c r="AF60" s="230"/>
      <c r="AG60" s="230"/>
      <c r="AI60" s="267" t="s">
        <v>20</v>
      </c>
      <c r="AJ60" s="268"/>
      <c r="AK60" s="268"/>
      <c r="AL60" s="268"/>
      <c r="AM60" s="108"/>
    </row>
    <row r="61" spans="1:39" s="11" customFormat="1" ht="16.5" customHeight="1">
      <c r="A61" s="228"/>
      <c r="B61" s="228"/>
      <c r="C61" s="256"/>
      <c r="D61" s="234"/>
      <c r="E61" s="256"/>
      <c r="F61" s="228"/>
      <c r="G61" s="269"/>
      <c r="H61" s="269"/>
      <c r="I61" s="10"/>
      <c r="J61" s="227" t="s">
        <v>4</v>
      </c>
      <c r="K61" s="227"/>
      <c r="L61" s="227" t="s">
        <v>62</v>
      </c>
      <c r="M61" s="227"/>
      <c r="N61" s="10"/>
      <c r="O61" s="227" t="s">
        <v>6</v>
      </c>
      <c r="P61" s="227"/>
      <c r="Q61" s="227" t="s">
        <v>8</v>
      </c>
      <c r="R61" s="227"/>
      <c r="T61" s="227" t="s">
        <v>7</v>
      </c>
      <c r="U61" s="227"/>
      <c r="V61" s="227" t="s">
        <v>8</v>
      </c>
      <c r="W61" s="227"/>
      <c r="Y61" s="227" t="s">
        <v>7</v>
      </c>
      <c r="Z61" s="227"/>
      <c r="AA61" s="227" t="s">
        <v>8</v>
      </c>
      <c r="AB61" s="227"/>
      <c r="AD61" s="272" t="s">
        <v>7</v>
      </c>
      <c r="AE61" s="272"/>
      <c r="AF61" s="227" t="s">
        <v>8</v>
      </c>
      <c r="AG61" s="227"/>
      <c r="AI61" s="270" t="s">
        <v>6</v>
      </c>
      <c r="AJ61" s="270" t="s">
        <v>67</v>
      </c>
      <c r="AK61" s="270" t="s">
        <v>8</v>
      </c>
      <c r="AL61" s="270" t="s">
        <v>5</v>
      </c>
      <c r="AM61" s="108"/>
    </row>
    <row r="62" spans="1:39" s="11" customFormat="1" ht="33">
      <c r="A62" s="228"/>
      <c r="B62" s="228"/>
      <c r="C62" s="274"/>
      <c r="D62" s="235"/>
      <c r="E62" s="274"/>
      <c r="F62" s="228"/>
      <c r="G62" s="269"/>
      <c r="H62" s="269"/>
      <c r="I62" s="12"/>
      <c r="J62" s="64" t="s">
        <v>60</v>
      </c>
      <c r="K62" s="178" t="s">
        <v>61</v>
      </c>
      <c r="L62" s="64" t="s">
        <v>63</v>
      </c>
      <c r="M62" s="178" t="s">
        <v>64</v>
      </c>
      <c r="N62" s="12"/>
      <c r="O62" s="64" t="s">
        <v>60</v>
      </c>
      <c r="P62" s="178" t="s">
        <v>61</v>
      </c>
      <c r="Q62" s="64" t="s">
        <v>63</v>
      </c>
      <c r="R62" s="178" t="s">
        <v>64</v>
      </c>
      <c r="T62" s="64" t="s">
        <v>60</v>
      </c>
      <c r="U62" s="178" t="s">
        <v>61</v>
      </c>
      <c r="V62" s="64" t="s">
        <v>63</v>
      </c>
      <c r="W62" s="178" t="s">
        <v>64</v>
      </c>
      <c r="Y62" s="178" t="s">
        <v>60</v>
      </c>
      <c r="Z62" s="178" t="s">
        <v>61</v>
      </c>
      <c r="AA62" s="178" t="s">
        <v>65</v>
      </c>
      <c r="AB62" s="178" t="s">
        <v>64</v>
      </c>
      <c r="AD62" s="205" t="s">
        <v>60</v>
      </c>
      <c r="AE62" s="205" t="s">
        <v>61</v>
      </c>
      <c r="AF62" s="178" t="s">
        <v>65</v>
      </c>
      <c r="AG62" s="178" t="s">
        <v>64</v>
      </c>
      <c r="AI62" s="271"/>
      <c r="AJ62" s="271"/>
      <c r="AK62" s="271"/>
      <c r="AL62" s="271"/>
      <c r="AM62" s="108"/>
    </row>
    <row r="63" spans="1:39" ht="110.25" customHeight="1">
      <c r="A63" s="238" t="s">
        <v>40</v>
      </c>
      <c r="B63" s="236" t="s">
        <v>13</v>
      </c>
      <c r="C63" s="236" t="s">
        <v>99</v>
      </c>
      <c r="D63" s="236" t="s">
        <v>74</v>
      </c>
      <c r="E63" s="275" t="s">
        <v>132</v>
      </c>
      <c r="F63" s="37" t="s">
        <v>154</v>
      </c>
      <c r="G63" s="37" t="s">
        <v>116</v>
      </c>
      <c r="H63" s="37" t="s">
        <v>126</v>
      </c>
      <c r="I63" s="14"/>
      <c r="J63" s="26">
        <v>1</v>
      </c>
      <c r="K63" s="153">
        <v>1</v>
      </c>
      <c r="L63" s="154">
        <v>79.868080000000006</v>
      </c>
      <c r="M63" s="155">
        <v>79.868080000000006</v>
      </c>
      <c r="N63" s="23"/>
      <c r="O63" s="26">
        <v>1</v>
      </c>
      <c r="P63" s="148">
        <v>1</v>
      </c>
      <c r="Q63" s="154">
        <v>1390.5904169999999</v>
      </c>
      <c r="R63" s="154">
        <v>1381.3593840000001</v>
      </c>
      <c r="S63" s="111"/>
      <c r="T63" s="143">
        <v>1</v>
      </c>
      <c r="U63" s="144">
        <v>0.99999999999999978</v>
      </c>
      <c r="V63" s="145">
        <v>2333.6725929999998</v>
      </c>
      <c r="W63" s="145">
        <v>2327.2133119999999</v>
      </c>
      <c r="X63" s="112"/>
      <c r="Y63" s="143">
        <v>1</v>
      </c>
      <c r="Z63" s="144">
        <v>1.0000000000000002</v>
      </c>
      <c r="AA63" s="141">
        <v>1171.935774</v>
      </c>
      <c r="AB63" s="141">
        <v>1171.935774</v>
      </c>
      <c r="AC63" s="112"/>
      <c r="AD63" s="214">
        <v>1</v>
      </c>
      <c r="AE63" s="215">
        <v>1</v>
      </c>
      <c r="AF63" s="224">
        <v>699.32277099999999</v>
      </c>
      <c r="AG63" s="224">
        <v>698.69621700000005</v>
      </c>
      <c r="AH63" s="111"/>
      <c r="AI63" s="124">
        <v>1</v>
      </c>
      <c r="AJ63" s="161">
        <f>(K63+P63+U63+Z63+AE63)/5</f>
        <v>1</v>
      </c>
      <c r="AK63" s="65">
        <f>L63+Q63+V63+AA63+AF63</f>
        <v>5675.3896350000005</v>
      </c>
      <c r="AL63" s="65">
        <f>M63+R63+W63+AB63+AG63</f>
        <v>5659.0727669999997</v>
      </c>
    </row>
    <row r="64" spans="1:39" ht="110.25" customHeight="1">
      <c r="A64" s="278"/>
      <c r="B64" s="243"/>
      <c r="C64" s="243"/>
      <c r="D64" s="243"/>
      <c r="E64" s="276"/>
      <c r="F64" s="37" t="s">
        <v>155</v>
      </c>
      <c r="G64" s="37" t="s">
        <v>117</v>
      </c>
      <c r="H64" s="37" t="s">
        <v>125</v>
      </c>
      <c r="I64" s="14"/>
      <c r="J64" s="26">
        <v>1</v>
      </c>
      <c r="K64" s="94">
        <v>1</v>
      </c>
      <c r="L64" s="156">
        <v>2471.2683010000001</v>
      </c>
      <c r="M64" s="155">
        <v>2397.7366740000002</v>
      </c>
      <c r="N64" s="23"/>
      <c r="O64" s="26">
        <v>1</v>
      </c>
      <c r="P64" s="150">
        <v>0.99390000000000001</v>
      </c>
      <c r="Q64" s="154">
        <v>5900.5469130000001</v>
      </c>
      <c r="R64" s="154">
        <v>5574.7518339999997</v>
      </c>
      <c r="S64" s="111"/>
      <c r="T64" s="143">
        <v>1</v>
      </c>
      <c r="U64" s="144">
        <v>1</v>
      </c>
      <c r="V64" s="145">
        <v>3979.2984070000002</v>
      </c>
      <c r="W64" s="145">
        <v>3979.2062500000002</v>
      </c>
      <c r="X64" s="112"/>
      <c r="Y64" s="143">
        <v>1</v>
      </c>
      <c r="Z64" s="144">
        <v>0.99375714285714289</v>
      </c>
      <c r="AA64" s="141">
        <v>6408.1685740000003</v>
      </c>
      <c r="AB64" s="141">
        <v>6407.444281</v>
      </c>
      <c r="AC64" s="112"/>
      <c r="AD64" s="214">
        <v>1</v>
      </c>
      <c r="AE64" s="215">
        <v>1</v>
      </c>
      <c r="AF64" s="224">
        <v>2936.086601</v>
      </c>
      <c r="AG64" s="224">
        <v>2932.4978529999998</v>
      </c>
      <c r="AH64" s="111"/>
      <c r="AI64" s="124">
        <v>1</v>
      </c>
      <c r="AJ64" s="161">
        <f>(K64+P64+U64+Z64+AE64)/5</f>
        <v>0.99753142857142874</v>
      </c>
      <c r="AK64" s="65">
        <f t="shared" ref="AK64:AL65" si="19">L64+Q64+V64+AA64+AF64</f>
        <v>21695.368795999999</v>
      </c>
      <c r="AL64" s="65">
        <f t="shared" si="19"/>
        <v>21291.636892000002</v>
      </c>
    </row>
    <row r="65" spans="1:39" ht="51">
      <c r="A65" s="239"/>
      <c r="B65" s="237"/>
      <c r="C65" s="237"/>
      <c r="D65" s="237"/>
      <c r="E65" s="277"/>
      <c r="F65" s="37" t="s">
        <v>156</v>
      </c>
      <c r="G65" s="37" t="s">
        <v>131</v>
      </c>
      <c r="H65" s="37" t="s">
        <v>133</v>
      </c>
      <c r="I65" s="14"/>
      <c r="J65" s="26"/>
      <c r="K65" s="94"/>
      <c r="L65" s="156"/>
      <c r="M65" s="155"/>
      <c r="N65" s="23"/>
      <c r="O65" s="26"/>
      <c r="P65" s="150"/>
      <c r="Q65" s="154"/>
      <c r="R65" s="154"/>
      <c r="S65" s="111"/>
      <c r="T65" s="143"/>
      <c r="U65" s="144"/>
      <c r="V65" s="145"/>
      <c r="W65" s="145"/>
      <c r="X65" s="112"/>
      <c r="Y65" s="143">
        <v>1</v>
      </c>
      <c r="Z65" s="144">
        <v>1</v>
      </c>
      <c r="AA65" s="141">
        <v>5.1267620000000003</v>
      </c>
      <c r="AB65" s="141">
        <v>5.1267620000000003</v>
      </c>
      <c r="AC65" s="112"/>
      <c r="AD65" s="214">
        <v>0</v>
      </c>
      <c r="AE65" s="225">
        <v>0</v>
      </c>
      <c r="AF65" s="224"/>
      <c r="AG65" s="224"/>
      <c r="AH65" s="111"/>
      <c r="AI65" s="124">
        <v>1</v>
      </c>
      <c r="AJ65" s="124">
        <v>1</v>
      </c>
      <c r="AK65" s="65">
        <f t="shared" si="19"/>
        <v>5.1267620000000003</v>
      </c>
      <c r="AL65" s="65">
        <f t="shared" si="19"/>
        <v>5.1267620000000003</v>
      </c>
    </row>
    <row r="66" spans="1:39" s="6" customFormat="1" ht="15.75">
      <c r="A66" s="54"/>
      <c r="B66" s="55" t="s">
        <v>58</v>
      </c>
      <c r="C66" s="55"/>
      <c r="D66" s="55"/>
      <c r="E66" s="55"/>
      <c r="F66" s="45"/>
      <c r="G66" s="45"/>
      <c r="H66" s="58"/>
      <c r="I66" s="40"/>
      <c r="J66" s="41"/>
      <c r="K66" s="41"/>
      <c r="L66" s="42">
        <v>2551.1363810000003</v>
      </c>
      <c r="M66" s="42">
        <v>2477.6047540000004</v>
      </c>
      <c r="N66" s="53"/>
      <c r="O66" s="41"/>
      <c r="P66" s="41"/>
      <c r="Q66" s="42">
        <v>7291.1373299999996</v>
      </c>
      <c r="R66" s="42">
        <v>6956.111218</v>
      </c>
      <c r="T66" s="41"/>
      <c r="U66" s="41"/>
      <c r="V66" s="42">
        <v>6312.9709999999995</v>
      </c>
      <c r="W66" s="42">
        <v>6306.419562</v>
      </c>
      <c r="X66" s="163"/>
      <c r="Y66" s="41"/>
      <c r="Z66" s="41"/>
      <c r="AA66" s="42">
        <v>7585.2311100000006</v>
      </c>
      <c r="AB66" s="42">
        <v>7584.5068169999995</v>
      </c>
      <c r="AC66" s="163"/>
      <c r="AD66" s="194"/>
      <c r="AE66" s="195"/>
      <c r="AF66" s="67">
        <f>SUM(AF63:AF65)</f>
        <v>3635.4093720000001</v>
      </c>
      <c r="AG66" s="67">
        <f>SUM(AG63:AG65)</f>
        <v>3631.19407</v>
      </c>
      <c r="AI66" s="104"/>
      <c r="AJ66" s="104"/>
      <c r="AK66" s="67">
        <f>SUM(AK63:AK65)</f>
        <v>27375.885192999998</v>
      </c>
      <c r="AL66" s="67">
        <f>SUM(AL63:AL65)</f>
        <v>26955.836421</v>
      </c>
      <c r="AM66" s="108"/>
    </row>
    <row r="67" spans="1:39" s="6" customFormat="1" ht="15.75">
      <c r="A67" s="56"/>
      <c r="B67" s="57"/>
      <c r="C67" s="57"/>
      <c r="D67" s="57"/>
      <c r="E67" s="57"/>
      <c r="F67" s="58"/>
      <c r="G67" s="58"/>
      <c r="H67" s="58"/>
      <c r="I67" s="40"/>
      <c r="J67" s="59"/>
      <c r="K67" s="59"/>
      <c r="L67" s="60"/>
      <c r="M67" s="60"/>
      <c r="N67" s="43"/>
      <c r="O67" s="59"/>
      <c r="P67" s="59"/>
      <c r="Q67" s="60"/>
      <c r="R67" s="60"/>
      <c r="T67" s="60"/>
      <c r="U67" s="60"/>
      <c r="V67" s="60"/>
      <c r="W67" s="60"/>
      <c r="Y67" s="60"/>
      <c r="Z67" s="60"/>
      <c r="AA67" s="60"/>
      <c r="AB67" s="60"/>
      <c r="AD67" s="198"/>
      <c r="AE67" s="199"/>
      <c r="AF67" s="60"/>
      <c r="AG67" s="60"/>
      <c r="AI67" s="107"/>
      <c r="AJ67" s="107"/>
      <c r="AK67" s="62"/>
      <c r="AL67" s="108"/>
      <c r="AM67" s="108"/>
    </row>
    <row r="68" spans="1:39">
      <c r="A68" s="6" t="s">
        <v>33</v>
      </c>
      <c r="B68" s="6" t="s">
        <v>34</v>
      </c>
      <c r="C68" s="6"/>
      <c r="D68" s="6"/>
      <c r="E68" s="6"/>
      <c r="F68" s="7"/>
      <c r="G68" s="7"/>
      <c r="H68" s="7"/>
      <c r="I68" s="8"/>
      <c r="J68" s="7"/>
      <c r="K68" s="7"/>
      <c r="L68" s="7"/>
      <c r="M68" s="7"/>
      <c r="N68" s="8"/>
      <c r="O68" s="7"/>
      <c r="P68" s="7"/>
      <c r="Q68" s="7"/>
      <c r="R68" s="7"/>
      <c r="T68" s="7"/>
      <c r="U68" s="7"/>
      <c r="V68" s="7"/>
      <c r="W68" s="7"/>
      <c r="Y68" s="7"/>
      <c r="Z68" s="7"/>
      <c r="AA68" s="7"/>
      <c r="AB68" s="7"/>
      <c r="AD68" s="192"/>
      <c r="AE68" s="192"/>
      <c r="AF68" s="7"/>
      <c r="AG68" s="188"/>
      <c r="AI68" s="103"/>
      <c r="AJ68" s="103"/>
      <c r="AK68" s="103"/>
    </row>
    <row r="69" spans="1:39">
      <c r="A69" s="9">
        <v>44</v>
      </c>
      <c r="B69" s="6" t="s">
        <v>44</v>
      </c>
      <c r="C69" s="6"/>
      <c r="D69" s="6"/>
      <c r="E69" s="6"/>
      <c r="F69" s="7"/>
      <c r="G69" s="7"/>
      <c r="H69" s="7"/>
      <c r="I69" s="8"/>
      <c r="J69" s="7"/>
      <c r="K69" s="7"/>
      <c r="L69" s="7"/>
      <c r="M69" s="7"/>
      <c r="N69" s="8"/>
      <c r="O69" s="7"/>
      <c r="P69" s="7"/>
      <c r="Q69" s="7"/>
      <c r="R69" s="7"/>
      <c r="T69" s="7"/>
      <c r="U69" s="7"/>
      <c r="V69" s="7"/>
      <c r="W69" s="7"/>
      <c r="Y69" s="7"/>
      <c r="Z69" s="7"/>
      <c r="AA69" s="7"/>
      <c r="AB69" s="7"/>
      <c r="AD69" s="192"/>
      <c r="AE69" s="192"/>
      <c r="AF69" s="7"/>
      <c r="AG69" s="7"/>
      <c r="AI69" s="103"/>
      <c r="AJ69" s="103"/>
      <c r="AK69" s="103"/>
    </row>
    <row r="70" spans="1:39" s="11" customFormat="1" ht="15" customHeight="1">
      <c r="A70" s="228" t="s">
        <v>2</v>
      </c>
      <c r="B70" s="228" t="s">
        <v>3</v>
      </c>
      <c r="C70" s="273" t="s">
        <v>95</v>
      </c>
      <c r="D70" s="233" t="s">
        <v>68</v>
      </c>
      <c r="E70" s="273" t="s">
        <v>88</v>
      </c>
      <c r="F70" s="228" t="s">
        <v>19</v>
      </c>
      <c r="G70" s="269" t="s">
        <v>100</v>
      </c>
      <c r="H70" s="269" t="s">
        <v>122</v>
      </c>
      <c r="I70" s="10"/>
      <c r="J70" s="228">
        <v>2016</v>
      </c>
      <c r="K70" s="228"/>
      <c r="L70" s="228"/>
      <c r="M70" s="228"/>
      <c r="N70" s="10"/>
      <c r="O70" s="228">
        <v>2017</v>
      </c>
      <c r="P70" s="228"/>
      <c r="Q70" s="228"/>
      <c r="R70" s="228"/>
      <c r="T70" s="228">
        <v>2018</v>
      </c>
      <c r="U70" s="228"/>
      <c r="V70" s="228"/>
      <c r="W70" s="228"/>
      <c r="Y70" s="228">
        <v>2019</v>
      </c>
      <c r="Z70" s="228"/>
      <c r="AA70" s="228"/>
      <c r="AB70" s="228"/>
      <c r="AD70" s="229">
        <v>2020</v>
      </c>
      <c r="AE70" s="230"/>
      <c r="AF70" s="230"/>
      <c r="AG70" s="230"/>
      <c r="AI70" s="267" t="s">
        <v>20</v>
      </c>
      <c r="AJ70" s="268"/>
      <c r="AK70" s="268"/>
      <c r="AL70" s="268"/>
      <c r="AM70" s="108"/>
    </row>
    <row r="71" spans="1:39" s="11" customFormat="1" ht="16.5" customHeight="1">
      <c r="A71" s="228"/>
      <c r="B71" s="228"/>
      <c r="C71" s="256"/>
      <c r="D71" s="234"/>
      <c r="E71" s="256"/>
      <c r="F71" s="228"/>
      <c r="G71" s="269"/>
      <c r="H71" s="269"/>
      <c r="I71" s="10"/>
      <c r="J71" s="227" t="s">
        <v>4</v>
      </c>
      <c r="K71" s="227"/>
      <c r="L71" s="227" t="s">
        <v>62</v>
      </c>
      <c r="M71" s="227"/>
      <c r="N71" s="10"/>
      <c r="O71" s="227" t="s">
        <v>6</v>
      </c>
      <c r="P71" s="227"/>
      <c r="Q71" s="227" t="s">
        <v>8</v>
      </c>
      <c r="R71" s="227"/>
      <c r="T71" s="227" t="s">
        <v>7</v>
      </c>
      <c r="U71" s="227"/>
      <c r="V71" s="227" t="s">
        <v>8</v>
      </c>
      <c r="W71" s="227"/>
      <c r="Y71" s="227" t="s">
        <v>7</v>
      </c>
      <c r="Z71" s="227"/>
      <c r="AA71" s="227" t="s">
        <v>8</v>
      </c>
      <c r="AB71" s="227"/>
      <c r="AD71" s="272" t="s">
        <v>7</v>
      </c>
      <c r="AE71" s="272"/>
      <c r="AF71" s="227" t="s">
        <v>8</v>
      </c>
      <c r="AG71" s="227"/>
      <c r="AI71" s="270" t="s">
        <v>6</v>
      </c>
      <c r="AJ71" s="270" t="s">
        <v>67</v>
      </c>
      <c r="AK71" s="270" t="s">
        <v>8</v>
      </c>
      <c r="AL71" s="270" t="s">
        <v>5</v>
      </c>
      <c r="AM71" s="108"/>
    </row>
    <row r="72" spans="1:39" s="11" customFormat="1" ht="33">
      <c r="A72" s="228"/>
      <c r="B72" s="228"/>
      <c r="C72" s="274"/>
      <c r="D72" s="235"/>
      <c r="E72" s="274"/>
      <c r="F72" s="228"/>
      <c r="G72" s="269"/>
      <c r="H72" s="269"/>
      <c r="I72" s="12"/>
      <c r="J72" s="64" t="s">
        <v>60</v>
      </c>
      <c r="K72" s="178" t="s">
        <v>61</v>
      </c>
      <c r="L72" s="64" t="s">
        <v>63</v>
      </c>
      <c r="M72" s="178" t="s">
        <v>64</v>
      </c>
      <c r="N72" s="12"/>
      <c r="O72" s="64" t="s">
        <v>60</v>
      </c>
      <c r="P72" s="178" t="s">
        <v>61</v>
      </c>
      <c r="Q72" s="64" t="s">
        <v>63</v>
      </c>
      <c r="R72" s="178" t="s">
        <v>64</v>
      </c>
      <c r="T72" s="64" t="s">
        <v>60</v>
      </c>
      <c r="U72" s="178" t="s">
        <v>61</v>
      </c>
      <c r="V72" s="64" t="s">
        <v>63</v>
      </c>
      <c r="W72" s="178" t="s">
        <v>64</v>
      </c>
      <c r="Y72" s="178" t="s">
        <v>60</v>
      </c>
      <c r="Z72" s="178" t="s">
        <v>61</v>
      </c>
      <c r="AA72" s="178" t="s">
        <v>65</v>
      </c>
      <c r="AB72" s="178" t="s">
        <v>64</v>
      </c>
      <c r="AD72" s="193" t="s">
        <v>60</v>
      </c>
      <c r="AE72" s="193" t="s">
        <v>61</v>
      </c>
      <c r="AF72" s="178" t="s">
        <v>65</v>
      </c>
      <c r="AG72" s="178" t="s">
        <v>64</v>
      </c>
      <c r="AI72" s="271"/>
      <c r="AJ72" s="271"/>
      <c r="AK72" s="271"/>
      <c r="AL72" s="271"/>
      <c r="AM72" s="108"/>
    </row>
    <row r="73" spans="1:39" ht="180">
      <c r="A73" s="38" t="s">
        <v>45</v>
      </c>
      <c r="B73" s="24" t="s">
        <v>46</v>
      </c>
      <c r="C73" s="24" t="s">
        <v>99</v>
      </c>
      <c r="D73" s="24" t="s">
        <v>75</v>
      </c>
      <c r="E73" s="24" t="s">
        <v>92</v>
      </c>
      <c r="F73" s="37" t="s">
        <v>47</v>
      </c>
      <c r="G73" s="37" t="s">
        <v>118</v>
      </c>
      <c r="H73" s="37" t="s">
        <v>127</v>
      </c>
      <c r="I73" s="14"/>
      <c r="J73" s="26">
        <v>1</v>
      </c>
      <c r="K73" s="150">
        <v>0.84</v>
      </c>
      <c r="L73" s="28">
        <v>1074.2237210000001</v>
      </c>
      <c r="M73" s="28">
        <v>1072.8383200000001</v>
      </c>
      <c r="N73" s="23"/>
      <c r="O73" s="26">
        <v>1</v>
      </c>
      <c r="P73" s="150">
        <v>0.96499999999999997</v>
      </c>
      <c r="Q73" s="28">
        <v>2972.9319999999998</v>
      </c>
      <c r="R73" s="28">
        <v>2969.6684799999998</v>
      </c>
      <c r="S73" s="111"/>
      <c r="T73" s="139">
        <v>1</v>
      </c>
      <c r="U73" s="146">
        <v>0.999</v>
      </c>
      <c r="V73" s="30">
        <v>5169.3190000000004</v>
      </c>
      <c r="W73" s="28">
        <v>3510.321966</v>
      </c>
      <c r="X73" s="112"/>
      <c r="Y73" s="139">
        <v>1</v>
      </c>
      <c r="Z73" s="146">
        <v>0.93300000000000005</v>
      </c>
      <c r="AA73" s="170">
        <v>3345.877395</v>
      </c>
      <c r="AB73" s="28">
        <v>2950.3696209999998</v>
      </c>
      <c r="AC73" s="112"/>
      <c r="AD73" s="214">
        <v>1</v>
      </c>
      <c r="AE73" s="215">
        <v>1</v>
      </c>
      <c r="AF73" s="224">
        <v>1481.858152</v>
      </c>
      <c r="AG73" s="224">
        <v>1481.858152</v>
      </c>
      <c r="AH73" s="111"/>
      <c r="AI73" s="124">
        <v>1</v>
      </c>
      <c r="AJ73" s="161">
        <f>(K73+P73+U73+Z73+AE73)/5</f>
        <v>0.94740000000000002</v>
      </c>
      <c r="AK73" s="65">
        <f>L73+Q73+V73+AA73+AF73</f>
        <v>14044.210268000001</v>
      </c>
      <c r="AL73" s="65">
        <f>M73+R73+W73+AB73+AG73</f>
        <v>11985.056539000001</v>
      </c>
    </row>
    <row r="74" spans="1:39" s="6" customFormat="1" ht="15.75">
      <c r="A74" s="54"/>
      <c r="B74" s="55" t="s">
        <v>59</v>
      </c>
      <c r="C74" s="55"/>
      <c r="D74" s="55"/>
      <c r="E74" s="55"/>
      <c r="F74" s="45"/>
      <c r="G74" s="45"/>
      <c r="H74" s="58"/>
      <c r="I74" s="40"/>
      <c r="J74" s="41"/>
      <c r="K74" s="41"/>
      <c r="L74" s="42">
        <v>1074.2237210000001</v>
      </c>
      <c r="M74" s="42">
        <v>1072.8383200000001</v>
      </c>
      <c r="N74" s="53"/>
      <c r="O74" s="41"/>
      <c r="P74" s="41"/>
      <c r="Q74" s="42">
        <v>2972.9319999999998</v>
      </c>
      <c r="R74" s="42">
        <v>2969.6684799999998</v>
      </c>
      <c r="T74" s="41"/>
      <c r="U74" s="41"/>
      <c r="V74" s="42">
        <v>5169.3190000000004</v>
      </c>
      <c r="W74" s="42">
        <v>3510.321966</v>
      </c>
      <c r="X74" s="163"/>
      <c r="Y74" s="41"/>
      <c r="Z74" s="41"/>
      <c r="AA74" s="42">
        <v>3345.877395</v>
      </c>
      <c r="AB74" s="42">
        <v>2950.3696209999998</v>
      </c>
      <c r="AC74" s="163"/>
      <c r="AD74" s="194"/>
      <c r="AE74" s="195"/>
      <c r="AF74" s="67">
        <f>SUM(AF73)</f>
        <v>1481.858152</v>
      </c>
      <c r="AG74" s="67">
        <f>SUM(AG73)</f>
        <v>1481.858152</v>
      </c>
      <c r="AI74" s="104"/>
      <c r="AJ74" s="104"/>
      <c r="AK74" s="67">
        <f>SUM(AK73)</f>
        <v>14044.210268000001</v>
      </c>
      <c r="AL74" s="67">
        <f>SUM(AL73)</f>
        <v>11985.056539000001</v>
      </c>
      <c r="AM74" s="108"/>
    </row>
    <row r="75" spans="1:39">
      <c r="J75" s="111"/>
      <c r="K75" s="111"/>
      <c r="L75" s="111"/>
      <c r="M75" s="111"/>
      <c r="N75" s="157"/>
      <c r="O75" s="111"/>
      <c r="P75" s="111"/>
      <c r="Q75" s="111"/>
      <c r="R75" s="111"/>
      <c r="W75" s="111"/>
      <c r="X75" s="111"/>
      <c r="AB75" s="111"/>
      <c r="AC75" s="111"/>
      <c r="AG75" s="111"/>
    </row>
    <row r="76" spans="1:39">
      <c r="W76" s="111"/>
      <c r="X76" s="111"/>
      <c r="AB76" s="111"/>
      <c r="AC76" s="111"/>
      <c r="AF76" s="92"/>
      <c r="AG76" s="92"/>
    </row>
    <row r="81" spans="32:33">
      <c r="AF81" s="92"/>
      <c r="AG81" s="92"/>
    </row>
  </sheetData>
  <mergeCells count="179">
    <mergeCell ref="A3:F3"/>
    <mergeCell ref="A4:F4"/>
    <mergeCell ref="A5:F5"/>
    <mergeCell ref="A6:F6"/>
    <mergeCell ref="B10:F10"/>
    <mergeCell ref="B13:B15"/>
    <mergeCell ref="C13:C15"/>
    <mergeCell ref="D13:D15"/>
    <mergeCell ref="E13:E15"/>
    <mergeCell ref="F13:F15"/>
    <mergeCell ref="G13:G15"/>
    <mergeCell ref="A13:A15"/>
    <mergeCell ref="AI13:AL13"/>
    <mergeCell ref="H13:H15"/>
    <mergeCell ref="J13:M13"/>
    <mergeCell ref="O13:R13"/>
    <mergeCell ref="T13:W13"/>
    <mergeCell ref="Y13:AB13"/>
    <mergeCell ref="AD13:AG13"/>
    <mergeCell ref="Q14:R14"/>
    <mergeCell ref="T14:U14"/>
    <mergeCell ref="V14:W14"/>
    <mergeCell ref="Y14:Z14"/>
    <mergeCell ref="AL14:AL15"/>
    <mergeCell ref="AA14:AB14"/>
    <mergeCell ref="AD14:AE14"/>
    <mergeCell ref="AF14:AG14"/>
    <mergeCell ref="AI14:AI15"/>
    <mergeCell ref="AJ14:AJ15"/>
    <mergeCell ref="AK14:AK15"/>
    <mergeCell ref="J14:K14"/>
    <mergeCell ref="L14:M14"/>
    <mergeCell ref="O14:P14"/>
    <mergeCell ref="B16:B22"/>
    <mergeCell ref="C16:C22"/>
    <mergeCell ref="D16:D22"/>
    <mergeCell ref="E16:E22"/>
    <mergeCell ref="H16:H22"/>
    <mergeCell ref="A16:A22"/>
    <mergeCell ref="B28:B30"/>
    <mergeCell ref="C28:C30"/>
    <mergeCell ref="D28:D30"/>
    <mergeCell ref="E28:E30"/>
    <mergeCell ref="F28:F30"/>
    <mergeCell ref="G28:G30"/>
    <mergeCell ref="A28:A30"/>
    <mergeCell ref="AI28:AL28"/>
    <mergeCell ref="H28:H30"/>
    <mergeCell ref="J28:M28"/>
    <mergeCell ref="O28:R28"/>
    <mergeCell ref="T28:W28"/>
    <mergeCell ref="Y28:AB28"/>
    <mergeCell ref="AD28:AG28"/>
    <mergeCell ref="Q29:R29"/>
    <mergeCell ref="T29:U29"/>
    <mergeCell ref="V29:W29"/>
    <mergeCell ref="Y29:Z29"/>
    <mergeCell ref="AL29:AL30"/>
    <mergeCell ref="AA29:AB29"/>
    <mergeCell ref="AD29:AE29"/>
    <mergeCell ref="AF29:AG29"/>
    <mergeCell ref="AI29:AI30"/>
    <mergeCell ref="AJ29:AJ30"/>
    <mergeCell ref="AK29:AK30"/>
    <mergeCell ref="J29:K29"/>
    <mergeCell ref="L29:M29"/>
    <mergeCell ref="O29:P29"/>
    <mergeCell ref="E31:E34"/>
    <mergeCell ref="H31:H34"/>
    <mergeCell ref="A31:A34"/>
    <mergeCell ref="B31:B34"/>
    <mergeCell ref="C31:C34"/>
    <mergeCell ref="D31:D34"/>
    <mergeCell ref="D37:D40"/>
    <mergeCell ref="E37:E40"/>
    <mergeCell ref="H37:H39"/>
    <mergeCell ref="A37:A40"/>
    <mergeCell ref="B37:B40"/>
    <mergeCell ref="C37:C40"/>
    <mergeCell ref="H43:H45"/>
    <mergeCell ref="A43:A45"/>
    <mergeCell ref="B43:B45"/>
    <mergeCell ref="C43:C45"/>
    <mergeCell ref="D43:D45"/>
    <mergeCell ref="E43:E45"/>
    <mergeCell ref="Y51:AB51"/>
    <mergeCell ref="AD51:AG51"/>
    <mergeCell ref="AI51:AL51"/>
    <mergeCell ref="F51:F53"/>
    <mergeCell ref="G51:G53"/>
    <mergeCell ref="H51:H53"/>
    <mergeCell ref="J51:M51"/>
    <mergeCell ref="O51:R51"/>
    <mergeCell ref="T51:W51"/>
    <mergeCell ref="J52:K52"/>
    <mergeCell ref="L52:M52"/>
    <mergeCell ref="O52:P52"/>
    <mergeCell ref="Q52:R52"/>
    <mergeCell ref="A51:A53"/>
    <mergeCell ref="B51:B53"/>
    <mergeCell ref="C51:C53"/>
    <mergeCell ref="AL52:AL53"/>
    <mergeCell ref="T52:U52"/>
    <mergeCell ref="V52:W52"/>
    <mergeCell ref="Y52:Z52"/>
    <mergeCell ref="AA52:AB52"/>
    <mergeCell ref="AD52:AE52"/>
    <mergeCell ref="AF52:AG52"/>
    <mergeCell ref="AI52:AI53"/>
    <mergeCell ref="AJ52:AJ53"/>
    <mergeCell ref="AK52:AK53"/>
    <mergeCell ref="D51:D53"/>
    <mergeCell ref="E51:E53"/>
    <mergeCell ref="E54:E55"/>
    <mergeCell ref="A54:A55"/>
    <mergeCell ref="B54:B55"/>
    <mergeCell ref="C54:C55"/>
    <mergeCell ref="D54:D55"/>
    <mergeCell ref="A60:A62"/>
    <mergeCell ref="B60:B62"/>
    <mergeCell ref="C60:C62"/>
    <mergeCell ref="D60:D62"/>
    <mergeCell ref="E60:E62"/>
    <mergeCell ref="Y60:AB60"/>
    <mergeCell ref="AD60:AG60"/>
    <mergeCell ref="AI60:AL60"/>
    <mergeCell ref="F60:F62"/>
    <mergeCell ref="G60:G62"/>
    <mergeCell ref="H60:H62"/>
    <mergeCell ref="J60:M60"/>
    <mergeCell ref="O60:R60"/>
    <mergeCell ref="T60:W60"/>
    <mergeCell ref="J61:K61"/>
    <mergeCell ref="L61:M61"/>
    <mergeCell ref="O61:P61"/>
    <mergeCell ref="Q61:R61"/>
    <mergeCell ref="AI61:AI62"/>
    <mergeCell ref="AJ61:AJ62"/>
    <mergeCell ref="AK61:AK62"/>
    <mergeCell ref="AL61:AL62"/>
    <mergeCell ref="T61:U61"/>
    <mergeCell ref="V61:W61"/>
    <mergeCell ref="Y61:Z61"/>
    <mergeCell ref="AA61:AB61"/>
    <mergeCell ref="AD61:AE61"/>
    <mergeCell ref="AF61:AG61"/>
    <mergeCell ref="D70:D72"/>
    <mergeCell ref="E70:E72"/>
    <mergeCell ref="E63:E65"/>
    <mergeCell ref="A63:A65"/>
    <mergeCell ref="B63:B65"/>
    <mergeCell ref="C63:C65"/>
    <mergeCell ref="D63:D65"/>
    <mergeCell ref="Y70:AB70"/>
    <mergeCell ref="AD70:AG70"/>
    <mergeCell ref="A70:A72"/>
    <mergeCell ref="B70:B72"/>
    <mergeCell ref="C70:C72"/>
    <mergeCell ref="AI70:AL70"/>
    <mergeCell ref="F70:F72"/>
    <mergeCell ref="G70:G72"/>
    <mergeCell ref="H70:H72"/>
    <mergeCell ref="J70:M70"/>
    <mergeCell ref="O70:R70"/>
    <mergeCell ref="T70:W70"/>
    <mergeCell ref="J71:K71"/>
    <mergeCell ref="L71:M71"/>
    <mergeCell ref="O71:P71"/>
    <mergeCell ref="Q71:R71"/>
    <mergeCell ref="AI71:AI72"/>
    <mergeCell ref="AJ71:AJ72"/>
    <mergeCell ref="AK71:AK72"/>
    <mergeCell ref="AL71:AL72"/>
    <mergeCell ref="T71:U71"/>
    <mergeCell ref="V71:W71"/>
    <mergeCell ref="Y71:Z71"/>
    <mergeCell ref="AA71:AB71"/>
    <mergeCell ref="AD71:AE71"/>
    <mergeCell ref="AF71:AG71"/>
  </mergeCells>
  <pageMargins left="0.70866141732283472" right="0.70866141732283472" top="0.74803149606299213" bottom="0.74803149606299213" header="0.31496062992125984" footer="0.31496062992125984"/>
  <pageSetup paperSize="5" scale="2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Diciembre 2020</vt:lpstr>
      <vt:lpstr>'Diciembre 2020'!Área_de_impresión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2021-01-29T20:26:27Z</dcterms:modified>
</cp:coreProperties>
</file>