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AMACION" sheetId="1" r:id="rId4"/>
    <sheet state="visible" name="CONSOLIDADO " sheetId="2" r:id="rId5"/>
    <sheet state="hidden" name="TOTAL ETAPA 2" sheetId="3" r:id="rId6"/>
    <sheet state="visible" name="1" sheetId="4" r:id="rId7"/>
    <sheet state="visible" name="2" sheetId="5" r:id="rId8"/>
    <sheet state="visible" name="3" sheetId="6" r:id="rId9"/>
    <sheet state="visible" name="4" sheetId="7" r:id="rId10"/>
    <sheet state="visible" name="5" sheetId="8" r:id="rId11"/>
    <sheet state="visible" name="6" sheetId="9" r:id="rId12"/>
    <sheet state="visible" name="8" sheetId="10" r:id="rId13"/>
    <sheet state="visible" name="9" sheetId="11" r:id="rId14"/>
    <sheet state="visible" name="7" sheetId="12" r:id="rId15"/>
    <sheet state="visible" name="10" sheetId="13" r:id="rId16"/>
    <sheet state="visible" name="ESTUDIO DE MERCADO " sheetId="14" r:id="rId17"/>
    <sheet state="visible" name="MDEO" sheetId="15" r:id="rId18"/>
  </sheets>
  <definedNames/>
  <calcPr/>
  <extLst>
    <ext uri="GoogleSheetsCustomDataVersion2">
      <go:sheetsCustomData xmlns:go="http://customooxmlschemas.google.com/" r:id="rId19" roundtripDataChecksum="0JF5hv0OdZNsXCJGKX/0PrRZnZBeqbqZ6Botz7HFaHo="/>
    </ext>
  </extLst>
</workbook>
</file>

<file path=xl/sharedStrings.xml><?xml version="1.0" encoding="utf-8"?>
<sst xmlns="http://schemas.openxmlformats.org/spreadsheetml/2006/main" count="891" uniqueCount="239">
  <si>
    <t>FACHADAS</t>
  </si>
  <si>
    <t>PROGRAMACION</t>
  </si>
  <si>
    <t>No</t>
  </si>
  <si>
    <t>ITEM</t>
  </si>
  <si>
    <t>MES</t>
  </si>
  <si>
    <t>VERIFICACIÓN Y RECONOCIMIENTO DE LA S AREAS A INTERVENIR</t>
  </si>
  <si>
    <t>LAVADO DE FACHADA</t>
  </si>
  <si>
    <t xml:space="preserve">CORRECCION PENDIENTADO BALCONES </t>
  </si>
  <si>
    <t>REPARACIONES  DE GRANIPLAS EN MUROS</t>
  </si>
  <si>
    <t xml:space="preserve">PINTURA EN FACHADA  </t>
  </si>
  <si>
    <t>PINTURA EN FACHADA</t>
  </si>
  <si>
    <t xml:space="preserve">IMPERMEABILIZACIÓN   FACHALETA  DE  BALCON  Y FACHADA  DE VENTANERIA </t>
  </si>
  <si>
    <t xml:space="preserve">GANCHOS DE ANCLAJES CERTIFICADOS    </t>
  </si>
  <si>
    <t xml:space="preserve">SILICONA EN VENTANERIA </t>
  </si>
  <si>
    <t>REPARACIÓN GRITEAS</t>
  </si>
  <si>
    <t>TRANSPORTE Y DISPOSICION FINAL DE ESCOMBROS</t>
  </si>
  <si>
    <t xml:space="preserve">FACHADAS SANTA TERESITA </t>
  </si>
  <si>
    <t>CLASE</t>
  </si>
  <si>
    <t>ACTIVIDAD</t>
  </si>
  <si>
    <t>UND</t>
  </si>
  <si>
    <t>CANT.</t>
  </si>
  <si>
    <t>V/UNIT</t>
  </si>
  <si>
    <t>V/TOTAL</t>
  </si>
  <si>
    <t>LAVADO DE FACHADA CON HIDROLAVADORA A PRESION ( incluye cerramiento,señalización y aseo de las areas a intervenir)</t>
  </si>
  <si>
    <t>M2</t>
  </si>
  <si>
    <t>CORRECCION PENDIENTADO BALCONES INCLUYE ESCARIFICACION DE CONCRETO,  PENDIENTADO EN MORTERO Y TRASCIEGO</t>
  </si>
  <si>
    <t>SUMINISTRO E INSTALACION DE GRANIPLAST EN AREAS DETERIORADAS ( incluye cerramiento,señalización y aseo de las areas a intervenir)</t>
  </si>
  <si>
    <t>SUMINISTRO Y APLICACIÓN DE PINTURA TIPO KORAZA  DOBLE VIDA 10 O SIMILAR INCLUYE LA PROTECCION DE LAS VENTANAS AL MOMENTO DE APLICAR EL PRODUCTO ( incluye cerramiento,señalización y aseo de las areas a intervenir)</t>
  </si>
  <si>
    <t>SUMINISTRO Y APLICACIÓN DE PINTURA TIPO KORAZA  DOBLE VIDA 10 O SIMILAR, INCLUYE LA PROTECCION DE LAS VENTANAS AL MOMENTO DE APLICAR EL PRODUCTO ( incluye cerramiento,señalización y aseo de las areas a intervenir)</t>
  </si>
  <si>
    <t>ML</t>
  </si>
  <si>
    <t xml:space="preserve">IMPERMEABILIZACIÓN FACHALETA DE BALCON Y FACHADA DE VENTANERIA </t>
  </si>
  <si>
    <t>IMPERMEABILIZACIÓN FACHALETA DE BALCON Y FACHADA DE VENTANERIA</t>
  </si>
  <si>
    <t xml:space="preserve">SUMINISTRO Y APLICACIÓN DE SIKA TRANSPARENTE 10 AÑOS O SIMILAR SOBRE FACHALETA DE BALCONES INCLUYE EMBOQUILLADO      </t>
  </si>
  <si>
    <t>INSTALACIÓN CONECTOR DE ANCLAJES CERTIFICADOS</t>
  </si>
  <si>
    <t>INSTALACION DE CONECTOR DE ANCLAJES CERTIFICADOS</t>
  </si>
  <si>
    <t xml:space="preserve">SUMINISTRO E INSTALACION DE CONECTOR DE ANCLAJE  ORBIT JEF PRO P1050 FABRICADO EN ACERO  1045  SEGUN NORMA  EN 795  CERTIFICADO PARA TRABAJO EN ALTURA, INCLUYE PRUEBA CON TESTEADOR.     ( incluye cerramiento,señalización y aseo de las areas a intervenir)                                                                                     </t>
  </si>
  <si>
    <t>SELLAMIENTO DE JUNTAS EN MUROS Y PLACA</t>
  </si>
  <si>
    <t>SUMINISTRO E INSTALACIÓN DE SELLAMIENTO DE JUNTA DE VENTANAS EN MUROS Y PLACA CON SIKAFLEX O SIMILAR</t>
  </si>
  <si>
    <t>REPACIÓN DE GRIETAS EN FACHADA</t>
  </si>
  <si>
    <t>TRANSPORTE Y DISPOSICION FINAL DE ESCOMBROS INCLUYE EL CARGUE Y DERECHO A LA DISPOSICION FINAL EN EL BOTADERO AUTORIZADO POR LA AUTORIDAD AMBIENTAL.</t>
  </si>
  <si>
    <t>M3</t>
  </si>
  <si>
    <t>SUBTOTAL COSTOS DIRECTOS</t>
  </si>
  <si>
    <t>ADMINISTRACIÓN</t>
  </si>
  <si>
    <t>IMPREVISTOS</t>
  </si>
  <si>
    <t>UTILIDAD</t>
  </si>
  <si>
    <t xml:space="preserve">IVA (19%) SOBRE UTILIDAD </t>
  </si>
  <si>
    <t>SUB TOTAL COSTOS INDIRECTOS</t>
  </si>
  <si>
    <t>COSTO TOTAL</t>
  </si>
  <si>
    <t>Elaboró</t>
  </si>
  <si>
    <t>Firma</t>
  </si>
  <si>
    <t>Revisó</t>
  </si>
  <si>
    <t>Aprobó</t>
  </si>
  <si>
    <t>NOMBRE</t>
  </si>
  <si>
    <t>Durley Milena Quintero</t>
  </si>
  <si>
    <t>Evelyn Donoso</t>
  </si>
  <si>
    <t>Mario Augusto Pérez Rodríguez.</t>
  </si>
  <si>
    <t>CARGO</t>
  </si>
  <si>
    <t>Contratista DUT</t>
  </si>
  <si>
    <t>Director Técnico de Urbanizaciones y Titulación</t>
  </si>
  <si>
    <t xml:space="preserve">POE LOCATIVAS SANTA TERESITA </t>
  </si>
  <si>
    <t>DESCRIPCIÓN</t>
  </si>
  <si>
    <t>LAVADO DE FACHADA CON HIDROLAVADORA A PRESION</t>
  </si>
  <si>
    <t>CORRECCION PENDIENTADO BALCONES INCLUYE DEMOLICION DE PENDIENTADO EXISTENTE Y RETIRO DE ESCOBROS</t>
  </si>
  <si>
    <t>SUMINISTRO E INSTALACION DE GRANIPLAST EN AREAS DETERIORADAS</t>
  </si>
  <si>
    <t>SUMINISTRO Y APLICACIÓN DE PINTURA TIPO KORAZA  DOBLE VIDA 10 INCLUYE LA PROTECCION DE LAS VENTANAS AL MOMENTO DE APLICAR EL PRODUCTO</t>
  </si>
  <si>
    <t>IMPERMEABILIZACION DE FACHADAS</t>
  </si>
  <si>
    <t xml:space="preserve">SUMINISTRO Y APLICACIÓN DE SIKA TRANSPARENTE 10 AÑOS  A  FACHALETA  DE  BALCON  Y FACHADA  DE VENTANERIA </t>
  </si>
  <si>
    <t xml:space="preserve">SUMINISTRO Y APLICACIÓN DE SIKA TRANSPARENTE 10 AÑOS SOBRE FACHALETA DE BALCONES INCLUYE EMBOQUILLADO      </t>
  </si>
  <si>
    <t xml:space="preserve">CONECTOR DE ANCLAJES CERTIFICADOS    </t>
  </si>
  <si>
    <t xml:space="preserve">SUMINISTRO E INSTALACION DE CONECTOR DE ANCLAJE CERTIFICADOS PARA TRABAJO EN ALTURA                                                                  </t>
  </si>
  <si>
    <t xml:space="preserve">SUMINISTRO E INSTALACION DE CONECTOR DE ANCLAJE  ORBIT JEF PRO P1050 FABRICADO EN ACERO  1045  SEGUN NORMA  EN 795  CERTIFICADO PARA TRABAJO EN ALTURA, INCLUYE PRUEBA CON TESTEADOR.                                                                                         </t>
  </si>
  <si>
    <t>SELLAMIENTO DE JUNTA DE VENTANAS EN MUROS Y PLACA</t>
  </si>
  <si>
    <t>SELLAMIENTO DE JUNTA DE VENTANAS EN MUROS Y PLACA CON SIKAFLEX</t>
  </si>
  <si>
    <t>369 APTOS</t>
  </si>
  <si>
    <t>33 TORRES</t>
  </si>
  <si>
    <t>PROMEDIO INVERSION POR TORRE</t>
  </si>
  <si>
    <t>TORRES</t>
  </si>
  <si>
    <t>FORMATO ANÁLISIS DE PRECIOS UNITARIOS</t>
  </si>
  <si>
    <t>ÍTEM:</t>
  </si>
  <si>
    <t>UNIDAD</t>
  </si>
  <si>
    <t>Desc:</t>
  </si>
  <si>
    <t>I.</t>
  </si>
  <si>
    <t>EQUIPO</t>
  </si>
  <si>
    <t>COD</t>
  </si>
  <si>
    <t>V.UNIT</t>
  </si>
  <si>
    <t>CANT</t>
  </si>
  <si>
    <t>OBSERVACIÓN</t>
  </si>
  <si>
    <t>V.TOTAL</t>
  </si>
  <si>
    <t>RENS M2</t>
  </si>
  <si>
    <t>HE002</t>
  </si>
  <si>
    <t>HERRAMIENTA MENOR</t>
  </si>
  <si>
    <t>%</t>
  </si>
  <si>
    <t>8H/REND</t>
  </si>
  <si>
    <t xml:space="preserve">EQUIPO CERTIFICADO PARA TRABAJO EN   ALTURA </t>
  </si>
  <si>
    <t xml:space="preserve">DIA </t>
  </si>
  <si>
    <t>m2</t>
  </si>
  <si>
    <t>HIDROLAVADORA</t>
  </si>
  <si>
    <t>SUBTOTAL</t>
  </si>
  <si>
    <t>II.</t>
  </si>
  <si>
    <t xml:space="preserve">MATERIAL </t>
  </si>
  <si>
    <t>Agua</t>
  </si>
  <si>
    <t>ltrs</t>
  </si>
  <si>
    <t>III.</t>
  </si>
  <si>
    <t>TRANSPORTE</t>
  </si>
  <si>
    <t>IV.</t>
  </si>
  <si>
    <t>MANO DE OBRA</t>
  </si>
  <si>
    <t>H/C</t>
  </si>
  <si>
    <t>RENDIMIENTO</t>
  </si>
  <si>
    <t>dia</t>
  </si>
  <si>
    <t>1 hora</t>
  </si>
  <si>
    <t>MO038</t>
  </si>
  <si>
    <t>CUADRILLA  GENERAL  (OFICIAL + 3 AYUDANTES) PENDIENTADO MORTERO</t>
  </si>
  <si>
    <t xml:space="preserve"> h C</t>
  </si>
  <si>
    <t>FACTOR PRESTACIONAL</t>
  </si>
  <si>
    <t>TOTAL UNITARIO</t>
  </si>
  <si>
    <t>OBSERVACIONES:</t>
  </si>
  <si>
    <t>REND.M2</t>
  </si>
  <si>
    <t>m3 en 1m2</t>
  </si>
  <si>
    <t>SUB-MOR005</t>
  </si>
  <si>
    <t>MORTERO 1:4 IMPERMEABILIZADO (HECHO EN OBRA)</t>
  </si>
  <si>
    <t>e=50cm</t>
  </si>
  <si>
    <t>TRASIEGO CIRCULACION ESCALERAS APTOS</t>
  </si>
  <si>
    <t>GLOBAL</t>
  </si>
  <si>
    <t>1 Hora</t>
  </si>
  <si>
    <t>MO033</t>
  </si>
  <si>
    <t>CUADRILLA  GENERAL  (2 AYUDANTES) ESCARIFICACION DE CONCRETO</t>
  </si>
  <si>
    <t>CUADRILLA  GENERAL  (2 AYUDANTES) TRASCIEGO</t>
  </si>
  <si>
    <t>LA MANO DE OBRA CONTEMPLA TRES ACTIVIDADES QUE DEBEN EJECUTARSE, ESCARIFICACION DE CONCRETO , PENDIENTADO Y TRASCIEGO</t>
  </si>
  <si>
    <t>REND M2</t>
  </si>
  <si>
    <t>PROMEDIO</t>
  </si>
  <si>
    <t>GRANIPLAST 30 kg</t>
  </si>
  <si>
    <t>kg</t>
  </si>
  <si>
    <t>30KG</t>
  </si>
  <si>
    <t>300m2</t>
  </si>
  <si>
    <t>1m2</t>
  </si>
  <si>
    <t>hora</t>
  </si>
  <si>
    <t>CUADRILLA  GENERAL  (2 AYUDANTES) RETIRO DE SUPERFICIE  DE GRANIPLAST SOPLADO</t>
  </si>
  <si>
    <t>MO035</t>
  </si>
  <si>
    <t>CUADRILLA  (3 OFICIAL + 6 AYUDANTE CON PRESTACIONES)</t>
  </si>
  <si>
    <t xml:space="preserve">LA MANO DE OBRA CONTEMPLA RASPADO DE GRANIPLAST SOPLADO E INSTALACION DE NUEVO GRANIPLAST </t>
  </si>
  <si>
    <t>PLASTICO</t>
  </si>
  <si>
    <t>5 gal*20
m2</t>
  </si>
  <si>
    <t>1cuñ tiene 5 gal</t>
  </si>
  <si>
    <t>PINTURA KORAZA DOBLE VIDA 10 O SIMILAR  A 2 MANOS</t>
  </si>
  <si>
    <t>CÑ</t>
  </si>
  <si>
    <t>1CÑ 5K</t>
  </si>
  <si>
    <t>100m2</t>
  </si>
  <si>
    <t>1 mano</t>
  </si>
  <si>
    <t>2manos</t>
  </si>
  <si>
    <t>DIA</t>
  </si>
  <si>
    <t>1 HORA</t>
  </si>
  <si>
    <t>REND ML</t>
  </si>
  <si>
    <t>PINTURA KORAZA DOBLE VIDA 10</t>
  </si>
  <si>
    <t xml:space="preserve">GAL </t>
  </si>
  <si>
    <t>1cuñ</t>
  </si>
  <si>
    <t>ml</t>
  </si>
  <si>
    <t>80cm</t>
  </si>
  <si>
    <t>SIKA TRASPARENTE -10  5 gal</t>
  </si>
  <si>
    <t>cuñete</t>
  </si>
  <si>
    <t>cuñ</t>
  </si>
  <si>
    <t>1hora</t>
  </si>
  <si>
    <t>5 gl</t>
  </si>
  <si>
    <t>20m2</t>
  </si>
  <si>
    <t>x</t>
  </si>
  <si>
    <t>5 gal</t>
  </si>
  <si>
    <t>19kl</t>
  </si>
  <si>
    <t>rend</t>
  </si>
  <si>
    <t>1g</t>
  </si>
  <si>
    <t>20 m2</t>
  </si>
  <si>
    <t>100 m2</t>
  </si>
  <si>
    <t>REND.ML</t>
  </si>
  <si>
    <t>SIKAFLEX</t>
  </si>
  <si>
    <t>und</t>
  </si>
  <si>
    <t>Dia</t>
  </si>
  <si>
    <t>CUADRILLA  GENERAL  (OFICIAL + 3 AYUDANTES)</t>
  </si>
  <si>
    <t>HC</t>
  </si>
  <si>
    <t>3ml</t>
  </si>
  <si>
    <t>cartucho</t>
  </si>
  <si>
    <t>1 ml</t>
  </si>
  <si>
    <t>REPARACION GRIETAS</t>
  </si>
  <si>
    <t>SIKAFLEX  O SIMILAR</t>
  </si>
  <si>
    <t>TUBO</t>
  </si>
  <si>
    <t>1 TUBO</t>
  </si>
  <si>
    <t>MORTERO</t>
  </si>
  <si>
    <t>0,05X0,1X0,1</t>
  </si>
  <si>
    <t>1HORA</t>
  </si>
  <si>
    <t>MO051</t>
  </si>
  <si>
    <t xml:space="preserve">CUADRILLA AA (1 OFICIAL + 2 AYUDANTE )- ALBAÑILERIA </t>
  </si>
  <si>
    <t>h C</t>
  </si>
  <si>
    <t>DISTRIBUIDORES</t>
  </si>
  <si>
    <t>ANCLAJE</t>
  </si>
  <si>
    <t>FULL MINERIA</t>
  </si>
  <si>
    <t>ACERTAR</t>
  </si>
  <si>
    <t>MATERIALES</t>
  </si>
  <si>
    <t>TRANSPORTE DE PÉTREOS</t>
  </si>
  <si>
    <t>M3-KM</t>
  </si>
  <si>
    <t>DERECHOS DE BOTADERO</t>
  </si>
  <si>
    <t>1 VIAJE</t>
  </si>
  <si>
    <t>DERECHOS</t>
  </si>
  <si>
    <t>ESTUDIO DE MERCADOS CONVOCATORIA SIMPLIFICADA IMPERMEABILIZAION DE FACHADAS 2023 ARBOLEDA SANTA TERESITA</t>
  </si>
  <si>
    <t>ARNES</t>
  </si>
  <si>
    <t>VALOR DEL PRODUCTO</t>
  </si>
  <si>
    <t>ESLINGA</t>
  </si>
  <si>
    <t xml:space="preserve">SILLA DE SUSPENSIÓN </t>
  </si>
  <si>
    <t>DESCENDEDOR ID</t>
  </si>
  <si>
    <t>MOSQUETON</t>
  </si>
  <si>
    <t>LINEA DE VIDA</t>
  </si>
  <si>
    <t>FRENO ARRESTADOR</t>
  </si>
  <si>
    <t>PRETECSI</t>
  </si>
  <si>
    <t xml:space="preserve">HOMECENTER </t>
  </si>
  <si>
    <t>AGROFARBEF</t>
  </si>
  <si>
    <t>ROCA Y ALTURA</t>
  </si>
  <si>
    <t>SOEFECO</t>
  </si>
  <si>
    <t xml:space="preserve">HOMENCENTER </t>
  </si>
  <si>
    <t xml:space="preserve">HMECENTER </t>
  </si>
  <si>
    <t>HOMECENTER</t>
  </si>
  <si>
    <t>PROINTE</t>
  </si>
  <si>
    <t>SEGUIDADYALTURA</t>
  </si>
  <si>
    <t xml:space="preserve">FERRICENTRO </t>
  </si>
  <si>
    <t>VALOR TOTAL  PARA 1</t>
  </si>
  <si>
    <t xml:space="preserve">TIEMPO </t>
  </si>
  <si>
    <t>MESES   6</t>
  </si>
  <si>
    <t>1 MESES</t>
  </si>
  <si>
    <t xml:space="preserve">DIAS </t>
  </si>
  <si>
    <t>DESCOLGADOS</t>
  </si>
  <si>
    <t>Valor total dia</t>
  </si>
  <si>
    <t>CUADRILLA 3 X 6</t>
  </si>
  <si>
    <t>ANCLAJES</t>
  </si>
  <si>
    <t>AÑO 2023</t>
  </si>
  <si>
    <t>SALARIO</t>
  </si>
  <si>
    <t>SMMLV</t>
  </si>
  <si>
    <t>PRESTACIONES</t>
  </si>
  <si>
    <t>TOTAL</t>
  </si>
  <si>
    <t>VALOR h H</t>
  </si>
  <si>
    <t>240 h/mes</t>
  </si>
  <si>
    <t>Ayudante de construccion</t>
  </si>
  <si>
    <t>Oficial de construccion</t>
  </si>
  <si>
    <t>CUADRILLA OFICIAL + AYUDANTE</t>
  </si>
  <si>
    <t xml:space="preserve">CUADRILLA    2 AYUDANTE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</si>
</sst>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6">
    <numFmt numFmtId="164" formatCode="_-&quot;$&quot;\ * #,##0.00_-;\-&quot;$&quot;\ * #,##0.00_-;_-&quot;$&quot;\ * &quot;-&quot;??_-;_-@"/>
    <numFmt numFmtId="165" formatCode="_-* #,##0_-;\-* #,##0_-;_-* &quot;-&quot;??_-;_-@"/>
    <numFmt numFmtId="166" formatCode="_-&quot;$&quot;\ * #,##0_-;\-&quot;$&quot;\ * #,##0_-;_-&quot;$&quot;\ * &quot;-&quot;??_-;_-@"/>
    <numFmt numFmtId="167" formatCode="_-&quot;$&quot;\ * #,##0_-;\-&quot;$&quot;\ * #,##0_-;_-&quot;$&quot;\ * &quot;-&quot;_-;_-@"/>
    <numFmt numFmtId="168" formatCode="&quot;$&quot;\ #,##0"/>
    <numFmt numFmtId="169" formatCode="0.000"/>
    <numFmt numFmtId="170" formatCode="_-* #,##0.00_-;\-* #,##0.00_-;_-* &quot;-&quot;??_-;_-@"/>
    <numFmt numFmtId="171" formatCode="_(* #,##0_);_(* \(#,##0\);_(* &quot;-&quot;??_);_(@_)"/>
    <numFmt numFmtId="172" formatCode="_-* #,##0.0_-;\-* #,##0.0_-;_-* &quot;-&quot;_-;_-@"/>
    <numFmt numFmtId="173" formatCode="_(&quot;$ &quot;* #,##0.00_);_(&quot;$ &quot;* \(#,##0.00\);_(&quot;$ &quot;* \-??_);_(@_)"/>
    <numFmt numFmtId="174" formatCode="_-&quot;$&quot;\ * #,##0.00_-;\-&quot;$&quot;\ * #,##0.00_-;_-&quot;$&quot;\ * &quot;-&quot;_-;_-@"/>
    <numFmt numFmtId="175" formatCode="_-&quot;$&quot;* #,##0.00_-;\-&quot;$&quot;* #,##0.00_-;_-&quot;$&quot;* &quot;-&quot;??_-;_-@"/>
    <numFmt numFmtId="176" formatCode="_(* #,##0.000_);_(* \(#,##0.000\);_(* &quot;-&quot;??_);_(@_)"/>
    <numFmt numFmtId="177" formatCode="_-&quot;$&quot;\ * #,##0.000_-;\-&quot;$&quot;\ * #,##0.000_-;_-&quot;$&quot;\ * &quot;-&quot;??_-;_-@"/>
    <numFmt numFmtId="178" formatCode="#,##0.00\ [$€-1]"/>
    <numFmt numFmtId="179" formatCode="_-&quot;$&quot;\ * #,##0.00_-;\-&quot;$&quot;\ * #,##0.00_-;_-&quot;$&quot;\ * &quot;-&quot;????????_-;_-@"/>
  </numFmts>
  <fonts count="45">
    <font>
      <sz val="11.0"/>
      <color theme="1"/>
      <name val="Calibri"/>
      <scheme val="minor"/>
    </font>
    <font>
      <sz val="14.0"/>
      <color theme="1"/>
      <name val="Calibri"/>
    </font>
    <font>
      <b/>
      <sz val="30.0"/>
      <color theme="1"/>
      <name val="Calibri"/>
    </font>
    <font/>
    <font>
      <b/>
      <sz val="24.0"/>
      <color theme="1"/>
      <name val="Calibri"/>
    </font>
    <font>
      <sz val="16.0"/>
      <color theme="1"/>
      <name val="Calibri"/>
    </font>
    <font>
      <b/>
      <sz val="17.0"/>
      <color theme="1"/>
      <name val="Calibri"/>
    </font>
    <font>
      <sz val="14.0"/>
      <color theme="1"/>
      <name val="Arial Narrow"/>
    </font>
    <font>
      <b/>
      <sz val="14.0"/>
      <color theme="1"/>
      <name val="Arial Narrow"/>
    </font>
    <font>
      <b/>
      <sz val="20.0"/>
      <color theme="1"/>
      <name val="Calibri"/>
    </font>
    <font>
      <b/>
      <sz val="16.0"/>
      <color theme="1"/>
      <name val="Calibri"/>
    </font>
    <font>
      <sz val="11.0"/>
      <color theme="1"/>
      <name val="Calibri"/>
    </font>
    <font>
      <sz val="8.0"/>
      <color theme="1"/>
      <name val="Arial Narrow"/>
    </font>
    <font>
      <b/>
      <sz val="16.0"/>
      <color theme="1"/>
      <name val="Arial Narrow"/>
    </font>
    <font>
      <sz val="18.0"/>
      <color theme="1"/>
      <name val="Calibri"/>
    </font>
    <font>
      <sz val="12.0"/>
      <color theme="1"/>
      <name val="Calibri"/>
    </font>
    <font>
      <b/>
      <sz val="14.0"/>
      <color theme="1"/>
      <name val="Calibri"/>
    </font>
    <font>
      <sz val="9.0"/>
      <color theme="1"/>
      <name val="Calibri"/>
    </font>
    <font>
      <b/>
      <sz val="10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sz val="10.0"/>
      <color theme="0"/>
      <name val="Calibri"/>
    </font>
    <font>
      <sz val="9.0"/>
      <color theme="0"/>
      <name val="Calibri"/>
    </font>
    <font>
      <b/>
      <sz val="12.0"/>
      <color theme="1"/>
      <name val="Calibri"/>
    </font>
    <font>
      <sz val="12.0"/>
      <color theme="1"/>
      <name val="Arial Narrow"/>
    </font>
    <font>
      <b/>
      <sz val="11.0"/>
      <color theme="1"/>
      <name val="Arial Narrow"/>
    </font>
    <font>
      <b/>
      <sz val="12.0"/>
      <color theme="1"/>
      <name val="Arial Narrow"/>
    </font>
    <font>
      <sz val="9.0"/>
      <color theme="1"/>
      <name val="Arial Narrow"/>
    </font>
    <font>
      <sz val="11.0"/>
      <color theme="1"/>
      <name val="Arial Narrow"/>
    </font>
    <font>
      <b/>
      <sz val="10.0"/>
      <color theme="1"/>
      <name val="Arial Narrow"/>
    </font>
    <font>
      <sz val="10.0"/>
      <color theme="1"/>
      <name val="Arial Narrow"/>
    </font>
    <font>
      <sz val="10.0"/>
      <color theme="1"/>
      <name val="Arial"/>
    </font>
    <font>
      <sz val="11.0"/>
      <color theme="1"/>
      <name val="Arial"/>
    </font>
    <font>
      <sz val="10.0"/>
      <color theme="0"/>
      <name val="Arial Narrow"/>
    </font>
    <font>
      <sz val="9.0"/>
      <color theme="0"/>
      <name val="Arial Narrow"/>
    </font>
    <font>
      <sz val="11.0"/>
      <color rgb="FF000000"/>
      <name val="Calibri"/>
    </font>
    <font>
      <b/>
      <sz val="9.0"/>
      <color theme="1"/>
      <name val="Calibri"/>
    </font>
    <font>
      <u/>
      <sz val="11.0"/>
      <color rgb="FF0000FF"/>
      <name val="Calibri"/>
    </font>
    <font>
      <b/>
      <sz val="9.0"/>
      <color theme="1"/>
      <name val="Arial Narrow"/>
    </font>
    <font>
      <b/>
      <color theme="1"/>
      <name val="Calibri"/>
      <scheme val="minor"/>
    </font>
    <font>
      <color theme="1"/>
      <name val="Calibri"/>
      <scheme val="minor"/>
    </font>
    <font>
      <b/>
      <sz val="13.0"/>
      <color theme="1"/>
      <name val="Calibri"/>
      <scheme val="minor"/>
    </font>
    <font>
      <b/>
      <sz val="14.0"/>
      <color theme="1"/>
      <name val="Calibri"/>
      <scheme val="minor"/>
    </font>
    <font>
      <b/>
      <sz val="11.0"/>
      <color theme="1"/>
      <name val="Gill Sans"/>
    </font>
    <font>
      <sz val="10.0"/>
      <color theme="1"/>
      <name val="Verdana"/>
    </font>
  </fonts>
  <fills count="15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EAF1DD"/>
        <bgColor rgb="FFEAF1DD"/>
      </patternFill>
    </fill>
    <fill>
      <patternFill patternType="solid">
        <fgColor rgb="FFE2EFD9"/>
        <bgColor rgb="FFE2EFD9"/>
      </patternFill>
    </fill>
    <fill>
      <patternFill patternType="solid">
        <fgColor rgb="FFC2D69B"/>
        <bgColor rgb="FFC2D69B"/>
      </patternFill>
    </fill>
    <fill>
      <patternFill patternType="solid">
        <fgColor rgb="FFE5DFEC"/>
        <bgColor rgb="FFE5DFEC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E7E6E6"/>
        <bgColor rgb="FFE7E6E6"/>
      </patternFill>
    </fill>
    <fill>
      <patternFill patternType="solid">
        <fgColor rgb="FFF2DBDB"/>
        <bgColor rgb="FFF2DBDB"/>
      </patternFill>
    </fill>
    <fill>
      <patternFill patternType="solid">
        <fgColor rgb="FFFF0000"/>
        <bgColor rgb="FFFF0000"/>
      </patternFill>
    </fill>
  </fills>
  <borders count="87">
    <border/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</border>
    <border>
      <left style="thin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top style="thin">
        <color rgb="FF000000"/>
      </top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ck">
        <color rgb="FF000000"/>
      </lef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</borders>
  <cellStyleXfs count="1">
    <xf borderId="0" fillId="0" fontId="0" numFmtId="0" applyAlignment="1" applyFont="1"/>
  </cellStyleXfs>
  <cellXfs count="50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164" xfId="0" applyFont="1" applyNumberFormat="1"/>
    <xf borderId="1" fillId="0" fontId="2" numFmtId="0" xfId="0" applyAlignment="1" applyBorder="1" applyFont="1">
      <alignment horizontal="center" shrinkToFit="0" vertical="center" wrapText="1"/>
    </xf>
    <xf borderId="2" fillId="0" fontId="3" numFmtId="0" xfId="0" applyBorder="1" applyFont="1"/>
    <xf borderId="3" fillId="0" fontId="4" numFmtId="0" xfId="0" applyAlignment="1" applyBorder="1" applyFont="1">
      <alignment horizontal="center" vertical="center"/>
    </xf>
    <xf borderId="4" fillId="0" fontId="3" numFmtId="0" xfId="0" applyBorder="1" applyFont="1"/>
    <xf borderId="5" fillId="0" fontId="3" numFmtId="0" xfId="0" applyBorder="1" applyFont="1"/>
    <xf borderId="0" fillId="0" fontId="5" numFmtId="0" xfId="0" applyFont="1"/>
    <xf borderId="6" fillId="0" fontId="5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8" fillId="0" fontId="4" numFmtId="0" xfId="0" applyAlignment="1" applyBorder="1" applyFont="1">
      <alignment horizontal="center" vertical="center"/>
    </xf>
    <xf borderId="9" fillId="0" fontId="3" numFmtId="0" xfId="0" applyBorder="1" applyFont="1"/>
    <xf borderId="10" fillId="0" fontId="3" numFmtId="0" xfId="0" applyBorder="1" applyFont="1"/>
    <xf borderId="9" fillId="0" fontId="4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vertical="center"/>
    </xf>
    <xf borderId="11" fillId="0" fontId="3" numFmtId="0" xfId="0" applyBorder="1" applyFont="1"/>
    <xf borderId="12" fillId="0" fontId="7" numFmtId="0" xfId="0" applyAlignment="1" applyBorder="1" applyFont="1">
      <alignment horizontal="center" vertical="center"/>
    </xf>
    <xf borderId="13" fillId="0" fontId="7" numFmtId="0" xfId="0" applyAlignment="1" applyBorder="1" applyFont="1">
      <alignment horizontal="left" shrinkToFit="0" vertical="center" wrapText="1"/>
    </xf>
    <xf borderId="14" fillId="2" fontId="1" numFmtId="0" xfId="0" applyBorder="1" applyFill="1" applyFont="1"/>
    <xf borderId="15" fillId="3" fontId="1" numFmtId="0" xfId="0" applyBorder="1" applyFill="1" applyFont="1"/>
    <xf borderId="16" fillId="3" fontId="1" numFmtId="0" xfId="0" applyBorder="1" applyFont="1"/>
    <xf borderId="15" fillId="3" fontId="1" numFmtId="164" xfId="0" applyBorder="1" applyFont="1" applyNumberFormat="1"/>
    <xf borderId="1" fillId="0" fontId="1" numFmtId="0" xfId="0" applyBorder="1" applyFont="1"/>
    <xf borderId="11" fillId="0" fontId="1" numFmtId="0" xfId="0" applyBorder="1" applyFont="1"/>
    <xf borderId="2" fillId="0" fontId="1" numFmtId="0" xfId="0" applyBorder="1" applyFont="1"/>
    <xf borderId="17" fillId="0" fontId="7" numFmtId="0" xfId="0" applyAlignment="1" applyBorder="1" applyFont="1">
      <alignment horizontal="center" vertical="center"/>
    </xf>
    <xf borderId="18" fillId="0" fontId="1" numFmtId="0" xfId="0" applyBorder="1" applyFont="1"/>
    <xf borderId="19" fillId="4" fontId="1" numFmtId="0" xfId="0" applyBorder="1" applyFill="1" applyFont="1"/>
    <xf borderId="20" fillId="4" fontId="1" numFmtId="0" xfId="0" applyBorder="1" applyFont="1"/>
    <xf borderId="21" fillId="4" fontId="1" numFmtId="0" xfId="0" applyBorder="1" applyFont="1"/>
    <xf borderId="19" fillId="4" fontId="1" numFmtId="164" xfId="0" applyBorder="1" applyFont="1" applyNumberFormat="1"/>
    <xf borderId="22" fillId="4" fontId="1" numFmtId="0" xfId="0" applyBorder="1" applyFont="1"/>
    <xf borderId="23" fillId="0" fontId="1" numFmtId="0" xfId="0" applyBorder="1" applyFont="1"/>
    <xf borderId="24" fillId="0" fontId="1" numFmtId="0" xfId="0" applyBorder="1" applyFont="1"/>
    <xf borderId="25" fillId="0" fontId="1" numFmtId="0" xfId="0" applyBorder="1" applyFont="1"/>
    <xf borderId="18" fillId="0" fontId="7" numFmtId="0" xfId="0" applyAlignment="1" applyBorder="1" applyFont="1">
      <alignment horizontal="center" vertical="center"/>
    </xf>
    <xf borderId="26" fillId="0" fontId="7" numFmtId="0" xfId="0" applyAlignment="1" applyBorder="1" applyFont="1">
      <alignment horizontal="left" shrinkToFit="0" vertical="center" wrapText="1"/>
    </xf>
    <xf borderId="19" fillId="0" fontId="1" numFmtId="0" xfId="0" applyBorder="1" applyFont="1"/>
    <xf borderId="27" fillId="0" fontId="1" numFmtId="0" xfId="0" applyBorder="1" applyFont="1"/>
    <xf borderId="20" fillId="0" fontId="1" numFmtId="0" xfId="0" applyBorder="1" applyFont="1"/>
    <xf borderId="19" fillId="0" fontId="1" numFmtId="165" xfId="0" applyBorder="1" applyFont="1" applyNumberFormat="1"/>
    <xf borderId="19" fillId="0" fontId="1" numFmtId="164" xfId="0" applyBorder="1" applyFont="1" applyNumberFormat="1"/>
    <xf borderId="18" fillId="4" fontId="1" numFmtId="0" xfId="0" applyBorder="1" applyFont="1"/>
    <xf borderId="19" fillId="0" fontId="7" numFmtId="0" xfId="0" applyAlignment="1" applyBorder="1" applyFont="1">
      <alignment horizontal="left" shrinkToFit="0" vertical="center" wrapText="1"/>
    </xf>
    <xf borderId="28" fillId="0" fontId="1" numFmtId="0" xfId="0" applyBorder="1" applyFont="1"/>
    <xf borderId="19" fillId="0" fontId="7" numFmtId="0" xfId="0" applyAlignment="1" applyBorder="1" applyFont="1">
      <alignment shrinkToFit="0" wrapText="1"/>
    </xf>
    <xf borderId="18" fillId="5" fontId="1" numFmtId="0" xfId="0" applyBorder="1" applyFill="1" applyFont="1"/>
    <xf borderId="26" fillId="0" fontId="7" numFmtId="0" xfId="0" applyAlignment="1" applyBorder="1" applyFont="1">
      <alignment shrinkToFit="0" wrapText="1"/>
    </xf>
    <xf borderId="29" fillId="5" fontId="1" numFmtId="0" xfId="0" applyBorder="1" applyFont="1"/>
    <xf borderId="30" fillId="0" fontId="7" numFmtId="0" xfId="0" applyAlignment="1" applyBorder="1" applyFont="1">
      <alignment horizontal="center" vertical="center"/>
    </xf>
    <xf borderId="19" fillId="0" fontId="7" numFmtId="0" xfId="0" applyAlignment="1" applyBorder="1" applyFont="1">
      <alignment shrinkToFit="0" vertical="center" wrapText="1"/>
    </xf>
    <xf borderId="18" fillId="0" fontId="1" numFmtId="164" xfId="0" applyBorder="1" applyFont="1" applyNumberFormat="1"/>
    <xf borderId="31" fillId="0" fontId="7" numFmtId="0" xfId="0" applyAlignment="1" applyBorder="1" applyFont="1">
      <alignment horizontal="center" vertical="center"/>
    </xf>
    <xf borderId="32" fillId="0" fontId="7" numFmtId="0" xfId="0" applyAlignment="1" applyBorder="1" applyFont="1">
      <alignment horizontal="left" shrinkToFit="0" vertical="center" wrapText="1"/>
    </xf>
    <xf borderId="31" fillId="0" fontId="1" numFmtId="0" xfId="0" applyBorder="1" applyFont="1"/>
    <xf borderId="33" fillId="0" fontId="1" numFmtId="0" xfId="0" applyBorder="1" applyFont="1"/>
    <xf borderId="34" fillId="0" fontId="1" numFmtId="0" xfId="0" applyBorder="1" applyFont="1"/>
    <xf borderId="35" fillId="0" fontId="1" numFmtId="0" xfId="0" applyBorder="1" applyFont="1"/>
    <xf borderId="33" fillId="0" fontId="1" numFmtId="164" xfId="0" applyBorder="1" applyFont="1" applyNumberFormat="1"/>
    <xf borderId="36" fillId="0" fontId="1" numFmtId="0" xfId="0" applyBorder="1" applyFont="1"/>
    <xf borderId="31" fillId="4" fontId="1" numFmtId="0" xfId="0" applyBorder="1" applyFont="1"/>
    <xf borderId="33" fillId="4" fontId="1" numFmtId="0" xfId="0" applyBorder="1" applyFont="1"/>
    <xf borderId="34" fillId="4" fontId="1" numFmtId="0" xfId="0" applyBorder="1" applyFont="1"/>
    <xf borderId="0" fillId="0" fontId="7" numFmtId="0" xfId="0" applyAlignment="1" applyFont="1">
      <alignment horizontal="center" vertical="center"/>
    </xf>
    <xf borderId="0" fillId="0" fontId="8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8" numFmtId="9" xfId="0" applyFont="1" applyNumberFormat="1"/>
    <xf borderId="29" fillId="5" fontId="9" numFmtId="164" xfId="0" applyBorder="1" applyFont="1" applyNumberFormat="1"/>
    <xf borderId="29" fillId="5" fontId="1" numFmtId="164" xfId="0" applyBorder="1" applyFont="1" applyNumberFormat="1"/>
    <xf borderId="37" fillId="6" fontId="2" numFmtId="0" xfId="0" applyAlignment="1" applyBorder="1" applyFill="1" applyFont="1">
      <alignment horizontal="center" shrinkToFit="0" vertical="center" wrapText="1"/>
    </xf>
    <xf borderId="38" fillId="0" fontId="3" numFmtId="0" xfId="0" applyBorder="1" applyFont="1"/>
    <xf borderId="39" fillId="0" fontId="3" numFmtId="0" xfId="0" applyBorder="1" applyFont="1"/>
    <xf borderId="29" fillId="5" fontId="5" numFmtId="0" xfId="0" applyBorder="1" applyFont="1"/>
    <xf borderId="6" fillId="6" fontId="5" numFmtId="0" xfId="0" applyAlignment="1" applyBorder="1" applyFont="1">
      <alignment horizontal="center" shrinkToFit="0" vertical="center" wrapText="1"/>
    </xf>
    <xf borderId="7" fillId="6" fontId="10" numFmtId="0" xfId="0" applyAlignment="1" applyBorder="1" applyFont="1">
      <alignment horizontal="center" shrinkToFit="0" vertical="center" wrapText="1"/>
    </xf>
    <xf borderId="7" fillId="6" fontId="5" numFmtId="0" xfId="0" applyAlignment="1" applyBorder="1" applyFont="1">
      <alignment horizontal="center" shrinkToFit="0" vertical="center" wrapText="1"/>
    </xf>
    <xf borderId="40" fillId="6" fontId="5" numFmtId="0" xfId="0" applyAlignment="1" applyBorder="1" applyFont="1">
      <alignment horizontal="center" shrinkToFit="0" vertical="center" wrapText="1"/>
    </xf>
    <xf borderId="0" fillId="0" fontId="5" numFmtId="164" xfId="0" applyFont="1" applyNumberFormat="1"/>
    <xf borderId="13" fillId="0" fontId="7" numFmtId="0" xfId="0" applyAlignment="1" applyBorder="1" applyFont="1">
      <alignment readingOrder="0" shrinkToFit="0" vertical="center" wrapText="1"/>
    </xf>
    <xf borderId="13" fillId="0" fontId="7" numFmtId="0" xfId="0" applyAlignment="1" applyBorder="1" applyFont="1">
      <alignment horizontal="center" shrinkToFit="0" vertical="center" wrapText="1"/>
    </xf>
    <xf borderId="13" fillId="0" fontId="7" numFmtId="165" xfId="0" applyAlignment="1" applyBorder="1" applyFont="1" applyNumberFormat="1">
      <alignment shrinkToFit="0" vertical="center" wrapText="1"/>
    </xf>
    <xf borderId="41" fillId="0" fontId="7" numFmtId="166" xfId="0" applyAlignment="1" applyBorder="1" applyFont="1" applyNumberFormat="1">
      <alignment vertical="center"/>
    </xf>
    <xf borderId="42" fillId="0" fontId="7" numFmtId="166" xfId="0" applyAlignment="1" applyBorder="1" applyFont="1" applyNumberFormat="1">
      <alignment horizontal="center" vertical="center"/>
    </xf>
    <xf borderId="43" fillId="0" fontId="7" numFmtId="0" xfId="0" applyAlignment="1" applyBorder="1" applyFont="1">
      <alignment shrinkToFit="0" vertical="center" wrapText="1"/>
    </xf>
    <xf borderId="19" fillId="0" fontId="7" numFmtId="0" xfId="0" applyAlignment="1" applyBorder="1" applyFont="1">
      <alignment horizontal="center" shrinkToFit="0" vertical="center" wrapText="1"/>
    </xf>
    <xf borderId="19" fillId="0" fontId="7" numFmtId="165" xfId="0" applyAlignment="1" applyBorder="1" applyFont="1" applyNumberFormat="1">
      <alignment shrinkToFit="0" vertical="center" wrapText="1"/>
    </xf>
    <xf borderId="19" fillId="0" fontId="7" numFmtId="166" xfId="0" applyAlignment="1" applyBorder="1" applyFont="1" applyNumberFormat="1">
      <alignment vertical="center"/>
    </xf>
    <xf borderId="44" fillId="0" fontId="7" numFmtId="166" xfId="0" applyAlignment="1" applyBorder="1" applyFont="1" applyNumberFormat="1">
      <alignment horizontal="center" vertical="center"/>
    </xf>
    <xf borderId="43" fillId="0" fontId="7" numFmtId="0" xfId="0" applyAlignment="1" applyBorder="1" applyFont="1">
      <alignment readingOrder="0" shrinkToFit="0" vertical="center" wrapText="1"/>
    </xf>
    <xf borderId="27" fillId="0" fontId="7" numFmtId="0" xfId="0" applyAlignment="1" applyBorder="1" applyFont="1">
      <alignment shrinkToFit="0" vertical="center" wrapText="1"/>
    </xf>
    <xf borderId="27" fillId="0" fontId="7" numFmtId="0" xfId="0" applyAlignment="1" applyBorder="1" applyFont="1">
      <alignment readingOrder="0" shrinkToFit="0" vertical="center" wrapText="1"/>
    </xf>
    <xf borderId="27" fillId="0" fontId="7" numFmtId="0" xfId="0" applyAlignment="1" applyBorder="1" applyFont="1">
      <alignment shrinkToFit="0" wrapText="1"/>
    </xf>
    <xf borderId="19" fillId="0" fontId="7" numFmtId="0" xfId="0" applyAlignment="1" applyBorder="1" applyFont="1">
      <alignment horizontal="center" vertical="center"/>
    </xf>
    <xf borderId="45" fillId="0" fontId="7" numFmtId="166" xfId="0" applyAlignment="1" applyBorder="1" applyFont="1" applyNumberFormat="1">
      <alignment horizontal="center" vertical="center"/>
    </xf>
    <xf borderId="32" fillId="0" fontId="7" numFmtId="0" xfId="0" applyAlignment="1" applyBorder="1" applyFont="1">
      <alignment shrinkToFit="0" vertical="center" wrapText="1"/>
    </xf>
    <xf borderId="46" fillId="0" fontId="7" numFmtId="0" xfId="0" applyAlignment="1" applyBorder="1" applyFont="1">
      <alignment horizontal="center" shrinkToFit="0" vertical="center" wrapText="1"/>
    </xf>
    <xf borderId="33" fillId="0" fontId="7" numFmtId="165" xfId="0" applyAlignment="1" applyBorder="1" applyFont="1" applyNumberFormat="1">
      <alignment shrinkToFit="0" vertical="center" wrapText="1"/>
    </xf>
    <xf borderId="47" fillId="0" fontId="7" numFmtId="166" xfId="0" applyAlignment="1" applyBorder="1" applyFont="1" applyNumberFormat="1">
      <alignment vertical="center"/>
    </xf>
    <xf borderId="34" fillId="0" fontId="7" numFmtId="166" xfId="0" applyAlignment="1" applyBorder="1" applyFont="1" applyNumberFormat="1">
      <alignment horizontal="center" vertical="center"/>
    </xf>
    <xf borderId="29" fillId="5" fontId="7" numFmtId="0" xfId="0" applyAlignment="1" applyBorder="1" applyFont="1">
      <alignment horizontal="center" vertical="center"/>
    </xf>
    <xf borderId="29" fillId="5" fontId="8" numFmtId="0" xfId="0" applyAlignment="1" applyBorder="1" applyFont="1">
      <alignment horizontal="center" shrinkToFit="0" vertical="center" wrapText="1"/>
    </xf>
    <xf borderId="29" fillId="5" fontId="7" numFmtId="0" xfId="0" applyAlignment="1" applyBorder="1" applyFont="1">
      <alignment horizontal="left" shrinkToFit="0" vertical="center" wrapText="1"/>
    </xf>
    <xf borderId="0" fillId="0" fontId="7" numFmtId="0" xfId="0" applyAlignment="1" applyFont="1">
      <alignment shrinkToFit="0" vertical="center" wrapText="1"/>
    </xf>
    <xf borderId="0" fillId="0" fontId="7" numFmtId="0" xfId="0" applyAlignment="1" applyFont="1">
      <alignment horizontal="center" shrinkToFit="0" vertical="center" wrapText="1"/>
    </xf>
    <xf borderId="0" fillId="0" fontId="7" numFmtId="0" xfId="0" applyFont="1"/>
    <xf borderId="29" fillId="5" fontId="8" numFmtId="0" xfId="0" applyAlignment="1" applyBorder="1" applyFont="1">
      <alignment horizontal="center" vertical="center"/>
    </xf>
    <xf borderId="29" fillId="5" fontId="7" numFmtId="0" xfId="0" applyAlignment="1" applyBorder="1" applyFont="1">
      <alignment horizontal="left" vertical="center"/>
    </xf>
    <xf borderId="23" fillId="7" fontId="7" numFmtId="0" xfId="0" applyAlignment="1" applyBorder="1" applyFill="1" applyFont="1">
      <alignment horizontal="right" vertical="center"/>
    </xf>
    <xf borderId="24" fillId="7" fontId="7" numFmtId="0" xfId="0" applyBorder="1" applyFont="1"/>
    <xf borderId="48" fillId="7" fontId="8" numFmtId="167" xfId="0" applyAlignment="1" applyBorder="1" applyFont="1" applyNumberFormat="1">
      <alignment horizontal="center" vertical="center"/>
    </xf>
    <xf borderId="29" fillId="5" fontId="8" numFmtId="9" xfId="0" applyBorder="1" applyFont="1" applyNumberFormat="1"/>
    <xf borderId="18" fillId="0" fontId="7" numFmtId="0" xfId="0" applyAlignment="1" applyBorder="1" applyFont="1">
      <alignment horizontal="right" vertical="center"/>
    </xf>
    <xf borderId="19" fillId="5" fontId="7" numFmtId="0" xfId="0" applyBorder="1" applyFont="1"/>
    <xf borderId="19" fillId="0" fontId="7" numFmtId="9" xfId="0" applyAlignment="1" applyBorder="1" applyFont="1" applyNumberFormat="1">
      <alignment horizontal="center" vertical="center"/>
    </xf>
    <xf borderId="20" fillId="0" fontId="7" numFmtId="167" xfId="0" applyAlignment="1" applyBorder="1" applyFont="1" applyNumberFormat="1">
      <alignment horizontal="center" vertical="center"/>
    </xf>
    <xf borderId="49" fillId="7" fontId="7" numFmtId="0" xfId="0" applyAlignment="1" applyBorder="1" applyFont="1">
      <alignment horizontal="right" vertical="center"/>
    </xf>
    <xf borderId="50" fillId="7" fontId="7" numFmtId="0" xfId="0" applyAlignment="1" applyBorder="1" applyFont="1">
      <alignment horizontal="center" vertical="center"/>
    </xf>
    <xf borderId="50" fillId="7" fontId="7" numFmtId="0" xfId="0" applyBorder="1" applyFont="1"/>
    <xf borderId="27" fillId="7" fontId="8" numFmtId="167" xfId="0" applyAlignment="1" applyBorder="1" applyFont="1" applyNumberFormat="1">
      <alignment horizontal="center" vertical="center"/>
    </xf>
    <xf borderId="44" fillId="0" fontId="3" numFmtId="0" xfId="0" applyBorder="1" applyFont="1"/>
    <xf borderId="30" fillId="0" fontId="7" numFmtId="0" xfId="0" applyAlignment="1" applyBorder="1" applyFont="1">
      <alignment horizontal="right"/>
    </xf>
    <xf borderId="51" fillId="0" fontId="7" numFmtId="0" xfId="0" applyBorder="1" applyFont="1"/>
    <xf borderId="51" fillId="0" fontId="7" numFmtId="167" xfId="0" applyAlignment="1" applyBorder="1" applyFont="1" applyNumberFormat="1">
      <alignment horizontal="center"/>
    </xf>
    <xf borderId="45" fillId="0" fontId="7" numFmtId="167" xfId="0" applyAlignment="1" applyBorder="1" applyFont="1" applyNumberFormat="1">
      <alignment horizontal="center"/>
    </xf>
    <xf borderId="3" fillId="8" fontId="8" numFmtId="0" xfId="0" applyAlignment="1" applyBorder="1" applyFill="1" applyFont="1">
      <alignment horizontal="left" vertical="center"/>
    </xf>
    <xf borderId="29" fillId="8" fontId="1" numFmtId="0" xfId="0" applyBorder="1" applyFont="1"/>
    <xf borderId="52" fillId="8" fontId="8" numFmtId="167" xfId="0" applyAlignment="1" applyBorder="1" applyFont="1" applyNumberFormat="1">
      <alignment horizontal="center" vertical="center"/>
    </xf>
    <xf borderId="19" fillId="0" fontId="11" numFmtId="0" xfId="0" applyBorder="1" applyFont="1"/>
    <xf borderId="28" fillId="0" fontId="12" numFmtId="0" xfId="0" applyBorder="1" applyFont="1"/>
    <xf borderId="28" fillId="0" fontId="12" numFmtId="168" xfId="0" applyBorder="1" applyFont="1" applyNumberFormat="1"/>
    <xf borderId="28" fillId="0" fontId="12" numFmtId="168" xfId="0" applyAlignment="1" applyBorder="1" applyFont="1" applyNumberFormat="1">
      <alignment horizontal="right"/>
    </xf>
    <xf borderId="13" fillId="0" fontId="12" numFmtId="0" xfId="0" applyAlignment="1" applyBorder="1" applyFont="1">
      <alignment vertical="center"/>
    </xf>
    <xf borderId="0" fillId="0" fontId="12" numFmtId="0" xfId="0" applyAlignment="1" applyFont="1">
      <alignment vertical="center"/>
    </xf>
    <xf borderId="41" fillId="0" fontId="3" numFmtId="0" xfId="0" applyBorder="1" applyFont="1"/>
    <xf borderId="41" fillId="0" fontId="12" numFmtId="168" xfId="0" applyAlignment="1" applyBorder="1" applyFont="1" applyNumberFormat="1">
      <alignment horizontal="center" vertical="center"/>
    </xf>
    <xf borderId="41" fillId="0" fontId="12" numFmtId="168" xfId="0" applyAlignment="1" applyBorder="1" applyFont="1" applyNumberFormat="1">
      <alignment horizontal="right" vertical="center"/>
    </xf>
    <xf borderId="13" fillId="0" fontId="3" numFmtId="0" xfId="0" applyBorder="1" applyFont="1"/>
    <xf borderId="53" fillId="0" fontId="3" numFmtId="0" xfId="0" applyBorder="1" applyFont="1"/>
    <xf borderId="54" fillId="0" fontId="3" numFmtId="0" xfId="0" applyBorder="1" applyFont="1"/>
    <xf borderId="55" fillId="0" fontId="3" numFmtId="0" xfId="0" applyBorder="1" applyFont="1"/>
    <xf borderId="53" fillId="0" fontId="12" numFmtId="0" xfId="0" applyBorder="1" applyFont="1"/>
    <xf borderId="54" fillId="0" fontId="12" numFmtId="0" xfId="0" applyBorder="1" applyFont="1"/>
    <xf borderId="55" fillId="0" fontId="12" numFmtId="168" xfId="0" applyBorder="1" applyFont="1" applyNumberFormat="1"/>
    <xf borderId="55" fillId="0" fontId="12" numFmtId="168" xfId="0" applyAlignment="1" applyBorder="1" applyFont="1" applyNumberFormat="1">
      <alignment horizontal="right"/>
    </xf>
    <xf borderId="37" fillId="9" fontId="2" numFmtId="0" xfId="0" applyAlignment="1" applyBorder="1" applyFill="1" applyFont="1">
      <alignment horizontal="center" shrinkToFit="0" vertical="center" wrapText="1"/>
    </xf>
    <xf borderId="7" fillId="0" fontId="10" numFmtId="0" xfId="0" applyAlignment="1" applyBorder="1" applyFont="1">
      <alignment horizontal="center" shrinkToFit="0" vertical="center" wrapText="1"/>
    </xf>
    <xf borderId="40" fillId="0" fontId="10" numFmtId="0" xfId="0" applyAlignment="1" applyBorder="1" applyFont="1">
      <alignment horizontal="center" shrinkToFit="0" vertical="center" wrapText="1"/>
    </xf>
    <xf borderId="13" fillId="0" fontId="7" numFmtId="0" xfId="0" applyAlignment="1" applyBorder="1" applyFont="1">
      <alignment shrinkToFit="0" vertical="center" wrapText="1"/>
    </xf>
    <xf borderId="55" fillId="0" fontId="7" numFmtId="166" xfId="0" applyAlignment="1" applyBorder="1" applyFont="1" applyNumberFormat="1">
      <alignment vertical="center"/>
    </xf>
    <xf borderId="26" fillId="0" fontId="7" numFmtId="0" xfId="0" applyAlignment="1" applyBorder="1" applyFont="1">
      <alignment shrinkToFit="0" vertical="center" wrapText="1"/>
    </xf>
    <xf borderId="26" fillId="0" fontId="7" numFmtId="0" xfId="0" applyAlignment="1" applyBorder="1" applyFont="1">
      <alignment horizontal="center" shrinkToFit="0" vertical="center" wrapText="1"/>
    </xf>
    <xf borderId="26" fillId="0" fontId="7" numFmtId="165" xfId="0" applyAlignment="1" applyBorder="1" applyFont="1" applyNumberFormat="1">
      <alignment shrinkToFit="0" vertical="center" wrapText="1"/>
    </xf>
    <xf borderId="28" fillId="0" fontId="7" numFmtId="166" xfId="0" applyAlignment="1" applyBorder="1" applyFont="1" applyNumberFormat="1">
      <alignment vertical="center"/>
    </xf>
    <xf borderId="20" fillId="0" fontId="7" numFmtId="166" xfId="0" applyAlignment="1" applyBorder="1" applyFont="1" applyNumberFormat="1">
      <alignment horizontal="center" vertical="center"/>
    </xf>
    <xf borderId="21" fillId="5" fontId="7" numFmtId="166" xfId="0" applyAlignment="1" applyBorder="1" applyFont="1" applyNumberFormat="1">
      <alignment vertical="center"/>
    </xf>
    <xf borderId="55" fillId="0" fontId="7" numFmtId="0" xfId="0" applyAlignment="1" applyBorder="1" applyFont="1">
      <alignment horizontal="center" shrinkToFit="0" vertical="center" wrapText="1"/>
    </xf>
    <xf borderId="56" fillId="5" fontId="7" numFmtId="165" xfId="0" applyAlignment="1" applyBorder="1" applyFont="1" applyNumberFormat="1">
      <alignment shrinkToFit="0" vertical="center" wrapText="1"/>
    </xf>
    <xf borderId="0" fillId="0" fontId="1" numFmtId="0" xfId="0" applyAlignment="1" applyFont="1">
      <alignment vertical="center"/>
    </xf>
    <xf borderId="57" fillId="0" fontId="7" numFmtId="0" xfId="0" applyAlignment="1" applyBorder="1" applyFont="1">
      <alignment horizontal="center" vertical="center"/>
    </xf>
    <xf borderId="58" fillId="0" fontId="7" numFmtId="0" xfId="0" applyAlignment="1" applyBorder="1" applyFont="1">
      <alignment horizontal="center" vertical="center"/>
    </xf>
    <xf borderId="50" fillId="5" fontId="7" numFmtId="166" xfId="0" applyAlignment="1" applyBorder="1" applyFont="1" applyNumberFormat="1">
      <alignment vertical="center"/>
    </xf>
    <xf borderId="51" fillId="0" fontId="7" numFmtId="0" xfId="0" applyAlignment="1" applyBorder="1" applyFont="1">
      <alignment horizontal="center" vertical="center"/>
    </xf>
    <xf borderId="58" fillId="0" fontId="7" numFmtId="166" xfId="0" applyAlignment="1" applyBorder="1" applyFont="1" applyNumberFormat="1">
      <alignment vertical="center"/>
    </xf>
    <xf borderId="59" fillId="0" fontId="7" numFmtId="166" xfId="0" applyAlignment="1" applyBorder="1" applyFont="1" applyNumberFormat="1">
      <alignment horizontal="center" vertical="center"/>
    </xf>
    <xf borderId="33" fillId="0" fontId="7" numFmtId="0" xfId="0" applyAlignment="1" applyBorder="1" applyFont="1">
      <alignment horizontal="center" shrinkToFit="0" vertical="center" wrapText="1"/>
    </xf>
    <xf borderId="33" fillId="0" fontId="7" numFmtId="166" xfId="0" applyAlignment="1" applyBorder="1" applyFont="1" applyNumberFormat="1">
      <alignment vertical="center"/>
    </xf>
    <xf borderId="0" fillId="0" fontId="7" numFmtId="0" xfId="0" applyAlignment="1" applyFont="1">
      <alignment horizontal="left" shrinkToFit="0" vertical="center" wrapText="1"/>
    </xf>
    <xf borderId="0" fillId="0" fontId="7" numFmtId="0" xfId="0" applyAlignment="1" applyFont="1">
      <alignment horizontal="left" vertical="center"/>
    </xf>
    <xf borderId="48" fillId="7" fontId="8" numFmtId="167" xfId="0" applyAlignment="1" applyBorder="1" applyFont="1" applyNumberFormat="1">
      <alignment horizontal="center"/>
    </xf>
    <xf borderId="18" fillId="0" fontId="7" numFmtId="0" xfId="0" applyAlignment="1" applyBorder="1" applyFont="1">
      <alignment horizontal="right"/>
    </xf>
    <xf borderId="20" fillId="0" fontId="7" numFmtId="167" xfId="0" applyAlignment="1" applyBorder="1" applyFont="1" applyNumberFormat="1">
      <alignment horizontal="center"/>
    </xf>
    <xf borderId="49" fillId="7" fontId="7" numFmtId="0" xfId="0" applyAlignment="1" applyBorder="1" applyFont="1">
      <alignment horizontal="right"/>
    </xf>
    <xf borderId="27" fillId="7" fontId="8" numFmtId="167" xfId="0" applyAlignment="1" applyBorder="1" applyFont="1" applyNumberFormat="1">
      <alignment horizontal="center"/>
    </xf>
    <xf borderId="3" fillId="10" fontId="8" numFmtId="0" xfId="0" applyAlignment="1" applyBorder="1" applyFill="1" applyFont="1">
      <alignment horizontal="left"/>
    </xf>
    <xf borderId="3" fillId="10" fontId="13" numFmtId="167" xfId="0" applyAlignment="1" applyBorder="1" applyFont="1" applyNumberFormat="1">
      <alignment horizontal="center"/>
    </xf>
    <xf borderId="0" fillId="0" fontId="1" numFmtId="2" xfId="0" applyFont="1" applyNumberFormat="1"/>
    <xf borderId="0" fillId="0" fontId="5" numFmtId="169" xfId="0" applyFont="1" applyNumberFormat="1"/>
    <xf borderId="0" fillId="0" fontId="10" numFmtId="0" xfId="0" applyFont="1"/>
    <xf borderId="0" fillId="0" fontId="10" numFmtId="167" xfId="0" applyFont="1" applyNumberFormat="1"/>
    <xf borderId="0" fillId="0" fontId="14" numFmtId="0" xfId="0" applyFont="1"/>
    <xf borderId="52" fillId="11" fontId="13" numFmtId="167" xfId="0" applyAlignment="1" applyBorder="1" applyFill="1" applyFont="1" applyNumberFormat="1">
      <alignment horizontal="center"/>
    </xf>
    <xf borderId="0" fillId="0" fontId="10" numFmtId="1" xfId="0" applyFont="1" applyNumberFormat="1"/>
    <xf borderId="0" fillId="0" fontId="14" numFmtId="164" xfId="0" applyFont="1" applyNumberFormat="1"/>
    <xf borderId="0" fillId="0" fontId="10" numFmtId="0" xfId="0" applyAlignment="1" applyFont="1">
      <alignment horizontal="center"/>
    </xf>
    <xf borderId="0" fillId="0" fontId="15" numFmtId="0" xfId="0" applyFont="1"/>
    <xf borderId="26" fillId="0" fontId="1" numFmtId="0" xfId="0" applyAlignment="1" applyBorder="1" applyFont="1">
      <alignment horizontal="center" shrinkToFit="0" vertical="center" wrapText="1"/>
    </xf>
    <xf borderId="60" fillId="12" fontId="1" numFmtId="0" xfId="0" applyAlignment="1" applyBorder="1" applyFill="1" applyFont="1">
      <alignment horizontal="left" shrinkToFit="0" vertical="center" wrapText="1"/>
    </xf>
    <xf borderId="61" fillId="0" fontId="3" numFmtId="0" xfId="0" applyBorder="1" applyFont="1"/>
    <xf borderId="62" fillId="0" fontId="3" numFmtId="0" xfId="0" applyBorder="1" applyFont="1"/>
    <xf borderId="50" fillId="12" fontId="1" numFmtId="0" xfId="0" applyAlignment="1" applyBorder="1" applyFont="1">
      <alignment horizontal="center" shrinkToFit="0" vertical="center" wrapText="1"/>
    </xf>
    <xf borderId="27" fillId="0" fontId="16" numFmtId="0" xfId="0" applyAlignment="1" applyBorder="1" applyFont="1">
      <alignment horizontal="center" shrinkToFit="0" vertical="center" wrapText="1"/>
    </xf>
    <xf borderId="63" fillId="0" fontId="1" numFmtId="0" xfId="0" applyAlignment="1" applyBorder="1" applyFont="1">
      <alignment horizontal="left" shrinkToFit="0" vertical="center" wrapText="1"/>
    </xf>
    <xf borderId="63" fillId="0" fontId="3" numFmtId="0" xfId="0" applyBorder="1" applyFont="1"/>
    <xf borderId="28" fillId="0" fontId="3" numFmtId="0" xfId="0" applyBorder="1" applyFont="1"/>
    <xf borderId="0" fillId="0" fontId="17" numFmtId="0" xfId="0" applyAlignment="1" applyFont="1">
      <alignment shrinkToFit="0" wrapText="1"/>
    </xf>
    <xf borderId="0" fillId="0" fontId="17" numFmtId="170" xfId="0" applyAlignment="1" applyFont="1" applyNumberFormat="1">
      <alignment shrinkToFit="0" wrapText="1"/>
    </xf>
    <xf borderId="0" fillId="0" fontId="17" numFmtId="164" xfId="0" applyAlignment="1" applyFont="1" applyNumberFormat="1">
      <alignment shrinkToFit="0" wrapText="1"/>
    </xf>
    <xf borderId="0" fillId="0" fontId="18" numFmtId="0" xfId="0" applyAlignment="1" applyFont="1">
      <alignment shrinkToFit="0" wrapText="1"/>
    </xf>
    <xf borderId="0" fillId="0" fontId="19" numFmtId="0" xfId="0" applyAlignment="1" applyFont="1">
      <alignment shrinkToFit="0" wrapText="1"/>
    </xf>
    <xf borderId="0" fillId="0" fontId="19" numFmtId="170" xfId="0" applyAlignment="1" applyFont="1" applyNumberFormat="1">
      <alignment shrinkToFit="0" wrapText="1"/>
    </xf>
    <xf borderId="0" fillId="0" fontId="19" numFmtId="164" xfId="0" applyAlignment="1" applyFont="1" applyNumberFormat="1">
      <alignment shrinkToFit="0" wrapText="1"/>
    </xf>
    <xf borderId="26" fillId="0" fontId="18" numFmtId="0" xfId="0" applyAlignment="1" applyBorder="1" applyFont="1">
      <alignment horizontal="center" shrinkToFit="0" vertical="center" wrapText="1"/>
    </xf>
    <xf borderId="19" fillId="0" fontId="18" numFmtId="0" xfId="0" applyAlignment="1" applyBorder="1" applyFont="1">
      <alignment horizontal="center" shrinkToFit="0" vertical="center" wrapText="1"/>
    </xf>
    <xf borderId="19" fillId="0" fontId="18" numFmtId="170" xfId="0" applyAlignment="1" applyBorder="1" applyFont="1" applyNumberFormat="1">
      <alignment horizontal="center" shrinkToFit="0" vertical="center" wrapText="1"/>
    </xf>
    <xf borderId="19" fillId="0" fontId="18" numFmtId="164" xfId="0" applyAlignment="1" applyBorder="1" applyFont="1" applyNumberFormat="1">
      <alignment horizontal="center" shrinkToFit="0" vertical="center" wrapText="1"/>
    </xf>
    <xf borderId="0" fillId="0" fontId="11" numFmtId="0" xfId="0" applyFont="1"/>
    <xf borderId="19" fillId="0" fontId="19" numFmtId="0" xfId="0" applyAlignment="1" applyBorder="1" applyFont="1">
      <alignment horizontal="center" shrinkToFit="0" vertical="center" wrapText="1"/>
    </xf>
    <xf borderId="28" fillId="0" fontId="19" numFmtId="0" xfId="0" applyAlignment="1" applyBorder="1" applyFont="1">
      <alignment shrinkToFit="0" vertical="center" wrapText="1"/>
    </xf>
    <xf borderId="58" fillId="0" fontId="19" numFmtId="0" xfId="0" applyAlignment="1" applyBorder="1" applyFont="1">
      <alignment horizontal="center" vertical="center"/>
    </xf>
    <xf borderId="26" fillId="0" fontId="19" numFmtId="171" xfId="0" applyAlignment="1" applyBorder="1" applyFont="1" applyNumberFormat="1">
      <alignment horizontal="center" vertical="center"/>
    </xf>
    <xf borderId="26" fillId="0" fontId="19" numFmtId="0" xfId="0" applyAlignment="1" applyBorder="1" applyFont="1">
      <alignment horizontal="center" shrinkToFit="0" vertical="center" wrapText="1"/>
    </xf>
    <xf borderId="26" fillId="0" fontId="19" numFmtId="0" xfId="0" applyAlignment="1" applyBorder="1" applyFont="1">
      <alignment shrinkToFit="0" vertical="center" wrapText="1"/>
    </xf>
    <xf borderId="26" fillId="0" fontId="19" numFmtId="166" xfId="0" applyAlignment="1" applyBorder="1" applyFont="1" applyNumberFormat="1">
      <alignment shrinkToFit="0" vertical="center" wrapText="1"/>
    </xf>
    <xf borderId="64" fillId="0" fontId="19" numFmtId="0" xfId="0" applyAlignment="1" applyBorder="1" applyFont="1">
      <alignment horizontal="center" vertical="center"/>
    </xf>
    <xf borderId="19" fillId="0" fontId="19" numFmtId="0" xfId="0" applyAlignment="1" applyBorder="1" applyFont="1">
      <alignment shrinkToFit="0" vertical="center" wrapText="1"/>
    </xf>
    <xf borderId="28" fillId="0" fontId="19" numFmtId="0" xfId="0" applyAlignment="1" applyBorder="1" applyFont="1">
      <alignment horizontal="center" vertical="center"/>
    </xf>
    <xf borderId="19" fillId="0" fontId="19" numFmtId="167" xfId="0" applyAlignment="1" applyBorder="1" applyFont="1" applyNumberFormat="1">
      <alignment horizontal="left" shrinkToFit="0" vertical="center" wrapText="1"/>
    </xf>
    <xf borderId="19" fillId="0" fontId="19" numFmtId="166" xfId="0" applyAlignment="1" applyBorder="1" applyFont="1" applyNumberFormat="1">
      <alignment shrinkToFit="0" vertical="center" wrapText="1"/>
    </xf>
    <xf borderId="53" fillId="0" fontId="19" numFmtId="0" xfId="0" applyAlignment="1" applyBorder="1" applyFont="1">
      <alignment vertical="center"/>
    </xf>
    <xf borderId="0" fillId="0" fontId="19" numFmtId="0" xfId="0" applyAlignment="1" applyFont="1">
      <alignment shrinkToFit="0" vertical="center" wrapText="1"/>
    </xf>
    <xf borderId="0" fillId="0" fontId="19" numFmtId="171" xfId="0" applyAlignment="1" applyFont="1" applyNumberFormat="1">
      <alignment horizontal="center" vertical="center"/>
    </xf>
    <xf borderId="19" fillId="0" fontId="18" numFmtId="0" xfId="0" applyAlignment="1" applyBorder="1" applyFont="1">
      <alignment shrinkToFit="0" vertical="center" wrapText="1"/>
    </xf>
    <xf borderId="53" fillId="0" fontId="20" numFmtId="167" xfId="0" applyAlignment="1" applyBorder="1" applyFont="1" applyNumberFormat="1">
      <alignment shrinkToFit="0" vertical="center" wrapText="1"/>
    </xf>
    <xf borderId="0" fillId="0" fontId="18" numFmtId="0" xfId="0" applyAlignment="1" applyFont="1">
      <alignment shrinkToFit="0" vertical="center" wrapText="1"/>
    </xf>
    <xf borderId="0" fillId="0" fontId="19" numFmtId="170" xfId="0" applyAlignment="1" applyFont="1" applyNumberFormat="1">
      <alignment shrinkToFit="0" vertical="center" wrapText="1"/>
    </xf>
    <xf borderId="0" fillId="0" fontId="19" numFmtId="164" xfId="0" applyAlignment="1" applyFont="1" applyNumberFormat="1">
      <alignment shrinkToFit="0" vertical="center" wrapText="1"/>
    </xf>
    <xf borderId="58" fillId="0" fontId="18" numFmtId="0" xfId="0" applyAlignment="1" applyBorder="1" applyFont="1">
      <alignment horizontal="center" shrinkToFit="0" vertical="center" wrapText="1"/>
    </xf>
    <xf borderId="26" fillId="0" fontId="18" numFmtId="164" xfId="0" applyAlignment="1" applyBorder="1" applyFont="1" applyNumberFormat="1">
      <alignment horizontal="center" shrinkToFit="0" vertical="center" wrapText="1"/>
    </xf>
    <xf borderId="19" fillId="0" fontId="19" numFmtId="0" xfId="0" applyAlignment="1" applyBorder="1" applyFont="1">
      <alignment horizontal="left" shrinkToFit="0" vertical="center" wrapText="1"/>
    </xf>
    <xf borderId="19" fillId="0" fontId="11" numFmtId="0" xfId="0" applyAlignment="1" applyBorder="1" applyFont="1">
      <alignment horizontal="center"/>
    </xf>
    <xf borderId="19" fillId="0" fontId="11" numFmtId="166" xfId="0" applyBorder="1" applyFont="1" applyNumberFormat="1"/>
    <xf borderId="28" fillId="0" fontId="11" numFmtId="0" xfId="0" applyBorder="1" applyFont="1"/>
    <xf borderId="19" fillId="0" fontId="11" numFmtId="167" xfId="0" applyBorder="1" applyFont="1" applyNumberFormat="1"/>
    <xf borderId="19" fillId="0" fontId="20" numFmtId="167" xfId="0" applyAlignment="1" applyBorder="1" applyFont="1" applyNumberFormat="1">
      <alignment shrinkToFit="0" vertical="center" wrapText="1"/>
    </xf>
    <xf borderId="19" fillId="0" fontId="19" numFmtId="0" xfId="0" applyAlignment="1" applyBorder="1" applyFont="1">
      <alignment horizontal="center" vertical="center"/>
    </xf>
    <xf borderId="19" fillId="0" fontId="19" numFmtId="2" xfId="0" applyAlignment="1" applyBorder="1" applyFont="1" applyNumberFormat="1">
      <alignment horizontal="center" shrinkToFit="0" vertical="center" wrapText="1"/>
    </xf>
    <xf borderId="19" fillId="0" fontId="19" numFmtId="172" xfId="0" applyAlignment="1" applyBorder="1" applyFont="1" applyNumberFormat="1">
      <alignment horizontal="center" shrinkToFit="0" vertical="center" wrapText="1"/>
    </xf>
    <xf borderId="19" fillId="0" fontId="19" numFmtId="167" xfId="0" applyAlignment="1" applyBorder="1" applyFont="1" applyNumberFormat="1">
      <alignment shrinkToFit="0" vertical="center" wrapText="1"/>
    </xf>
    <xf borderId="65" fillId="0" fontId="19" numFmtId="0" xfId="0" applyAlignment="1" applyBorder="1" applyFont="1">
      <alignment horizontal="center" vertical="center"/>
    </xf>
    <xf borderId="19" fillId="0" fontId="19" numFmtId="0" xfId="0" applyAlignment="1" applyBorder="1" applyFont="1">
      <alignment horizontal="left" vertical="center"/>
    </xf>
    <xf borderId="0" fillId="0" fontId="11" numFmtId="0" xfId="0" applyAlignment="1" applyFont="1">
      <alignment horizontal="center"/>
    </xf>
    <xf borderId="26" fillId="0" fontId="19" numFmtId="173" xfId="0" applyAlignment="1" applyBorder="1" applyFont="1" applyNumberFormat="1">
      <alignment horizontal="center" shrinkToFit="0" vertical="center" wrapText="1"/>
    </xf>
    <xf borderId="53" fillId="0" fontId="11" numFmtId="0" xfId="0" applyBorder="1" applyFont="1"/>
    <xf borderId="19" fillId="0" fontId="11" numFmtId="164" xfId="0" applyBorder="1" applyFont="1" applyNumberFormat="1"/>
    <xf borderId="28" fillId="0" fontId="19" numFmtId="2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shrinkToFit="0" vertical="center" wrapText="1"/>
    </xf>
    <xf borderId="0" fillId="0" fontId="22" numFmtId="0" xfId="0" applyAlignment="1" applyFont="1">
      <alignment shrinkToFit="0" wrapText="1"/>
    </xf>
    <xf borderId="0" fillId="0" fontId="23" numFmtId="0" xfId="0" applyAlignment="1" applyFont="1">
      <alignment shrinkToFit="0" wrapText="1"/>
    </xf>
    <xf borderId="0" fillId="0" fontId="23" numFmtId="167" xfId="0" applyAlignment="1" applyFont="1" applyNumberFormat="1">
      <alignment shrinkToFit="0" vertical="center" wrapText="1"/>
    </xf>
    <xf borderId="27" fillId="7" fontId="23" numFmtId="0" xfId="0" applyAlignment="1" applyBorder="1" applyFont="1">
      <alignment horizontal="center" shrinkToFit="0" wrapText="1"/>
    </xf>
    <xf borderId="19" fillId="7" fontId="23" numFmtId="167" xfId="0" applyAlignment="1" applyBorder="1" applyFont="1" applyNumberFormat="1">
      <alignment shrinkToFit="0" vertical="center" wrapText="1"/>
    </xf>
    <xf borderId="0" fillId="0" fontId="18" numFmtId="0" xfId="0" applyFont="1"/>
    <xf borderId="0" fillId="0" fontId="19" numFmtId="0" xfId="0" applyFont="1"/>
    <xf borderId="0" fillId="0" fontId="18" numFmtId="0" xfId="0" applyAlignment="1" applyFont="1">
      <alignment horizontal="left"/>
    </xf>
    <xf borderId="26" fillId="0" fontId="18" numFmtId="0" xfId="0" applyBorder="1" applyFont="1"/>
    <xf borderId="64" fillId="0" fontId="18" numFmtId="0" xfId="0" applyAlignment="1" applyBorder="1" applyFont="1">
      <alignment horizontal="center"/>
    </xf>
    <xf borderId="27" fillId="0" fontId="19" numFmtId="0" xfId="0" applyAlignment="1" applyBorder="1" applyFont="1">
      <alignment horizontal="left"/>
    </xf>
    <xf borderId="27" fillId="0" fontId="19" numFmtId="0" xfId="0" applyAlignment="1" applyBorder="1" applyFont="1">
      <alignment horizontal="center"/>
    </xf>
    <xf borderId="0" fillId="0" fontId="13" numFmtId="0" xfId="0" applyAlignment="1" applyFont="1">
      <alignment horizontal="center"/>
    </xf>
    <xf borderId="0" fillId="0" fontId="24" numFmtId="0" xfId="0" applyFont="1"/>
    <xf borderId="26" fillId="0" fontId="25" numFmtId="0" xfId="0" applyAlignment="1" applyBorder="1" applyFont="1">
      <alignment horizontal="center" shrinkToFit="0" vertical="center" wrapText="1"/>
    </xf>
    <xf borderId="43" fillId="0" fontId="25" numFmtId="0" xfId="0" applyAlignment="1" applyBorder="1" applyFont="1">
      <alignment horizontal="left" shrinkToFit="0" vertical="center" wrapText="1"/>
    </xf>
    <xf borderId="51" fillId="0" fontId="3" numFmtId="0" xfId="0" applyBorder="1" applyFont="1"/>
    <xf borderId="58" fillId="0" fontId="3" numFmtId="0" xfId="0" applyBorder="1" applyFont="1"/>
    <xf borderId="26" fillId="0" fontId="25" numFmtId="0" xfId="0" applyAlignment="1" applyBorder="1" applyFont="1">
      <alignment horizontal="left" shrinkToFit="0" vertical="center" wrapText="1"/>
    </xf>
    <xf borderId="26" fillId="0" fontId="26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center" wrapText="1"/>
    </xf>
    <xf borderId="19" fillId="0" fontId="8" numFmtId="0" xfId="0" applyAlignment="1" applyBorder="1" applyFont="1">
      <alignment horizontal="center" shrinkToFit="0" vertical="center" wrapText="1"/>
    </xf>
    <xf borderId="27" fillId="0" fontId="26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shrinkToFit="0" vertical="center" wrapText="1"/>
    </xf>
    <xf borderId="0" fillId="0" fontId="27" numFmtId="0" xfId="0" applyAlignment="1" applyFont="1">
      <alignment shrinkToFit="0" wrapText="1"/>
    </xf>
    <xf borderId="0" fillId="0" fontId="27" numFmtId="170" xfId="0" applyAlignment="1" applyFont="1" applyNumberFormat="1">
      <alignment shrinkToFit="0" wrapText="1"/>
    </xf>
    <xf borderId="0" fillId="0" fontId="27" numFmtId="164" xfId="0" applyAlignment="1" applyFont="1" applyNumberFormat="1">
      <alignment shrinkToFit="0" wrapText="1"/>
    </xf>
    <xf borderId="0" fillId="0" fontId="28" numFmtId="168" xfId="0" applyAlignment="1" applyFont="1" applyNumberFormat="1">
      <alignment shrinkToFit="0" vertical="center" wrapText="1"/>
    </xf>
    <xf borderId="0" fillId="0" fontId="29" numFmtId="0" xfId="0" applyAlignment="1" applyFont="1">
      <alignment shrinkToFit="0" wrapText="1"/>
    </xf>
    <xf borderId="0" fillId="0" fontId="30" numFmtId="0" xfId="0" applyAlignment="1" applyFont="1">
      <alignment shrinkToFit="0" wrapText="1"/>
    </xf>
    <xf borderId="0" fillId="0" fontId="30" numFmtId="170" xfId="0" applyAlignment="1" applyFont="1" applyNumberFormat="1">
      <alignment shrinkToFit="0" wrapText="1"/>
    </xf>
    <xf borderId="0" fillId="0" fontId="30" numFmtId="164" xfId="0" applyAlignment="1" applyFont="1" applyNumberFormat="1">
      <alignment shrinkToFit="0" wrapText="1"/>
    </xf>
    <xf borderId="26" fillId="0" fontId="29" numFmtId="0" xfId="0" applyAlignment="1" applyBorder="1" applyFont="1">
      <alignment horizontal="center" shrinkToFit="0" vertical="center" wrapText="1"/>
    </xf>
    <xf borderId="19" fillId="0" fontId="29" numFmtId="0" xfId="0" applyAlignment="1" applyBorder="1" applyFont="1">
      <alignment horizontal="center" shrinkToFit="0" vertical="center" wrapText="1"/>
    </xf>
    <xf borderId="19" fillId="0" fontId="29" numFmtId="170" xfId="0" applyAlignment="1" applyBorder="1" applyFont="1" applyNumberFormat="1">
      <alignment horizontal="center" shrinkToFit="0" vertical="center" wrapText="1"/>
    </xf>
    <xf borderId="19" fillId="0" fontId="29" numFmtId="164" xfId="0" applyAlignment="1" applyBorder="1" applyFont="1" applyNumberFormat="1">
      <alignment horizontal="center" shrinkToFit="0" vertical="center" wrapText="1"/>
    </xf>
    <xf borderId="19" fillId="0" fontId="30" numFmtId="0" xfId="0" applyAlignment="1" applyBorder="1" applyFont="1">
      <alignment horizontal="center" shrinkToFit="0" vertical="center" wrapText="1"/>
    </xf>
    <xf borderId="19" fillId="0" fontId="30" numFmtId="0" xfId="0" applyAlignment="1" applyBorder="1" applyFont="1">
      <alignment shrinkToFit="0" vertical="center" wrapText="1"/>
    </xf>
    <xf borderId="58" fillId="0" fontId="30" numFmtId="0" xfId="0" applyAlignment="1" applyBorder="1" applyFont="1">
      <alignment horizontal="center" vertical="center"/>
    </xf>
    <xf borderId="26" fillId="0" fontId="30" numFmtId="171" xfId="0" applyAlignment="1" applyBorder="1" applyFont="1" applyNumberFormat="1">
      <alignment horizontal="center" vertical="center"/>
    </xf>
    <xf borderId="26" fillId="0" fontId="30" numFmtId="0" xfId="0" applyAlignment="1" applyBorder="1" applyFont="1">
      <alignment shrinkToFit="0" vertical="center" wrapText="1"/>
    </xf>
    <xf borderId="26" fillId="0" fontId="30" numFmtId="1" xfId="0" applyAlignment="1" applyBorder="1" applyFont="1" applyNumberFormat="1">
      <alignment shrinkToFit="0" vertical="center" wrapText="1"/>
    </xf>
    <xf borderId="26" fillId="0" fontId="30" numFmtId="166" xfId="0" applyAlignment="1" applyBorder="1" applyFont="1" applyNumberFormat="1">
      <alignment shrinkToFit="0" vertical="center" wrapText="1"/>
    </xf>
    <xf borderId="27" fillId="0" fontId="31" numFmtId="0" xfId="0" applyAlignment="1" applyBorder="1" applyFont="1">
      <alignment horizontal="center" vertical="center"/>
    </xf>
    <xf borderId="28" fillId="0" fontId="30" numFmtId="0" xfId="0" applyAlignment="1" applyBorder="1" applyFont="1">
      <alignment horizontal="center" vertical="center"/>
    </xf>
    <xf borderId="19" fillId="0" fontId="30" numFmtId="167" xfId="0" applyAlignment="1" applyBorder="1" applyFont="1" applyNumberFormat="1">
      <alignment horizontal="left" shrinkToFit="0" vertical="center" wrapText="1"/>
    </xf>
    <xf borderId="19" fillId="0" fontId="30" numFmtId="1" xfId="0" applyAlignment="1" applyBorder="1" applyFont="1" applyNumberFormat="1">
      <alignment shrinkToFit="0" vertical="center" wrapText="1"/>
    </xf>
    <xf borderId="53" fillId="0" fontId="30" numFmtId="0" xfId="0" applyAlignment="1" applyBorder="1" applyFont="1">
      <alignment shrinkToFit="0" vertical="center" wrapText="1"/>
    </xf>
    <xf borderId="19" fillId="0" fontId="30" numFmtId="166" xfId="0" applyAlignment="1" applyBorder="1" applyFont="1" applyNumberFormat="1">
      <alignment shrinkToFit="0" vertical="center" wrapText="1"/>
    </xf>
    <xf borderId="0" fillId="0" fontId="30" numFmtId="0" xfId="0" applyAlignment="1" applyFont="1">
      <alignment shrinkToFit="0" vertical="center" wrapText="1"/>
    </xf>
    <xf borderId="0" fillId="0" fontId="30" numFmtId="171" xfId="0" applyAlignment="1" applyFont="1" applyNumberFormat="1">
      <alignment horizontal="center" vertical="center"/>
    </xf>
    <xf borderId="0" fillId="0" fontId="30" numFmtId="1" xfId="0" applyAlignment="1" applyFont="1" applyNumberFormat="1">
      <alignment shrinkToFit="0" vertical="center" wrapText="1"/>
    </xf>
    <xf borderId="19" fillId="0" fontId="29" numFmtId="0" xfId="0" applyAlignment="1" applyBorder="1" applyFont="1">
      <alignment shrinkToFit="0" vertical="center" wrapText="1"/>
    </xf>
    <xf borderId="53" fillId="0" fontId="25" numFmtId="167" xfId="0" applyAlignment="1" applyBorder="1" applyFont="1" applyNumberFormat="1">
      <alignment shrinkToFit="0" vertical="center" wrapText="1"/>
    </xf>
    <xf borderId="0" fillId="0" fontId="28" numFmtId="167" xfId="0" applyAlignment="1" applyFont="1" applyNumberFormat="1">
      <alignment shrinkToFit="0" vertical="center" wrapText="1"/>
    </xf>
    <xf borderId="0" fillId="0" fontId="29" numFmtId="0" xfId="0" applyAlignment="1" applyFont="1">
      <alignment shrinkToFit="0" vertical="center" wrapText="1"/>
    </xf>
    <xf borderId="0" fillId="0" fontId="30" numFmtId="170" xfId="0" applyAlignment="1" applyFont="1" applyNumberFormat="1">
      <alignment shrinkToFit="0" vertical="center" wrapText="1"/>
    </xf>
    <xf borderId="0" fillId="0" fontId="30" numFmtId="164" xfId="0" applyAlignment="1" applyFont="1" applyNumberFormat="1">
      <alignment shrinkToFit="0" vertical="center" wrapText="1"/>
    </xf>
    <xf borderId="26" fillId="0" fontId="29" numFmtId="170" xfId="0" applyAlignment="1" applyBorder="1" applyFont="1" applyNumberFormat="1">
      <alignment horizontal="center" shrinkToFit="0" vertical="center" wrapText="1"/>
    </xf>
    <xf borderId="26" fillId="0" fontId="29" numFmtId="1" xfId="0" applyAlignment="1" applyBorder="1" applyFont="1" applyNumberFormat="1">
      <alignment horizontal="center" shrinkToFit="0" vertical="center" wrapText="1"/>
    </xf>
    <xf borderId="26" fillId="0" fontId="29" numFmtId="164" xfId="0" applyAlignment="1" applyBorder="1" applyFont="1" applyNumberFormat="1">
      <alignment horizontal="center" shrinkToFit="0" vertical="center" wrapText="1"/>
    </xf>
    <xf borderId="19" fillId="0" fontId="31" numFmtId="0" xfId="0" applyAlignment="1" applyBorder="1" applyFont="1">
      <alignment shrinkToFit="0" vertical="center" wrapText="1"/>
    </xf>
    <xf borderId="19" fillId="0" fontId="11" numFmtId="0" xfId="0" applyAlignment="1" applyBorder="1" applyFont="1">
      <alignment horizontal="center" vertical="center"/>
    </xf>
    <xf borderId="19" fillId="0" fontId="30" numFmtId="4" xfId="0" applyAlignment="1" applyBorder="1" applyFont="1" applyNumberFormat="1">
      <alignment horizontal="center" shrinkToFit="0" vertical="center" wrapText="1"/>
    </xf>
    <xf borderId="19" fillId="0" fontId="30" numFmtId="169" xfId="0" applyAlignment="1" applyBorder="1" applyFont="1" applyNumberFormat="1">
      <alignment horizontal="center" shrinkToFit="0" vertical="center" wrapText="1"/>
    </xf>
    <xf borderId="19" fillId="0" fontId="30" numFmtId="0" xfId="0" applyAlignment="1" applyBorder="1" applyFont="1">
      <alignment horizontal="left" shrinkToFit="0" vertical="center" wrapText="1"/>
    </xf>
    <xf borderId="19" fillId="0" fontId="30" numFmtId="0" xfId="0" applyAlignment="1" applyBorder="1" applyFont="1">
      <alignment horizontal="center" vertical="center"/>
    </xf>
    <xf borderId="19" fillId="0" fontId="32" numFmtId="0" xfId="0" applyBorder="1" applyFont="1"/>
    <xf borderId="19" fillId="0" fontId="30" numFmtId="2" xfId="0" applyAlignment="1" applyBorder="1" applyFont="1" applyNumberFormat="1">
      <alignment horizontal="center" shrinkToFit="0" vertical="center" wrapText="1"/>
    </xf>
    <xf borderId="19" fillId="0" fontId="25" numFmtId="167" xfId="0" applyAlignment="1" applyBorder="1" applyFont="1" applyNumberFormat="1">
      <alignment shrinkToFit="0" vertical="center" wrapText="1"/>
    </xf>
    <xf borderId="19" fillId="0" fontId="29" numFmtId="1" xfId="0" applyAlignment="1" applyBorder="1" applyFont="1" applyNumberFormat="1">
      <alignment horizontal="center" shrinkToFit="0" vertical="center" wrapText="1"/>
    </xf>
    <xf borderId="19" fillId="0" fontId="30" numFmtId="172" xfId="0" applyAlignment="1" applyBorder="1" applyFont="1" applyNumberFormat="1">
      <alignment horizontal="center" shrinkToFit="0" vertical="center" wrapText="1"/>
    </xf>
    <xf borderId="19" fillId="0" fontId="30" numFmtId="167" xfId="0" applyAlignment="1" applyBorder="1" applyFont="1" applyNumberFormat="1">
      <alignment shrinkToFit="0" vertical="center" wrapText="1"/>
    </xf>
    <xf borderId="19" fillId="0" fontId="19" numFmtId="173" xfId="0" applyAlignment="1" applyBorder="1" applyFont="1" applyNumberFormat="1">
      <alignment horizontal="center" shrinkToFit="0" vertical="center" wrapText="1"/>
    </xf>
    <xf borderId="19" fillId="5" fontId="30" numFmtId="2" xfId="0" applyAlignment="1" applyBorder="1" applyFont="1" applyNumberFormat="1">
      <alignment horizontal="center" shrinkToFit="0" vertical="center" wrapText="1"/>
    </xf>
    <xf borderId="0" fillId="0" fontId="24" numFmtId="2" xfId="0" applyFont="1" applyNumberFormat="1"/>
    <xf borderId="0" fillId="0" fontId="11" numFmtId="164" xfId="0" applyFont="1" applyNumberFormat="1"/>
    <xf borderId="53" fillId="0" fontId="30" numFmtId="0" xfId="0" applyAlignment="1" applyBorder="1" applyFont="1">
      <alignment horizontal="center" shrinkToFit="0" vertical="center" wrapText="1"/>
    </xf>
    <xf borderId="53" fillId="0" fontId="30" numFmtId="0" xfId="0" applyAlignment="1" applyBorder="1" applyFont="1">
      <alignment horizontal="left" shrinkToFit="0" vertical="center" wrapText="1"/>
    </xf>
    <xf borderId="53" fillId="0" fontId="30" numFmtId="0" xfId="0" applyAlignment="1" applyBorder="1" applyFont="1">
      <alignment horizontal="center" vertical="center"/>
    </xf>
    <xf borderId="53" fillId="0" fontId="30" numFmtId="174" xfId="0" applyAlignment="1" applyBorder="1" applyFont="1" applyNumberFormat="1">
      <alignment horizontal="center" shrinkToFit="0" vertical="center" wrapText="1"/>
    </xf>
    <xf borderId="53" fillId="0" fontId="30" numFmtId="2" xfId="0" applyAlignment="1" applyBorder="1" applyFont="1" applyNumberFormat="1">
      <alignment horizontal="center" shrinkToFit="0" vertical="center" wrapText="1"/>
    </xf>
    <xf borderId="53" fillId="0" fontId="30" numFmtId="1" xfId="0" applyAlignment="1" applyBorder="1" applyFont="1" applyNumberFormat="1">
      <alignment shrinkToFit="0" vertical="center" wrapText="1"/>
    </xf>
    <xf borderId="53" fillId="0" fontId="30" numFmtId="166" xfId="0" applyAlignment="1" applyBorder="1" applyFont="1" applyNumberFormat="1">
      <alignment shrinkToFit="0" vertical="center" wrapText="1"/>
    </xf>
    <xf borderId="0" fillId="0" fontId="33" numFmtId="0" xfId="0" applyAlignment="1" applyFont="1">
      <alignment shrinkToFit="0" vertical="center" wrapText="1"/>
    </xf>
    <xf borderId="0" fillId="0" fontId="34" numFmtId="0" xfId="0" applyAlignment="1" applyFont="1">
      <alignment shrinkToFit="0" wrapText="1"/>
    </xf>
    <xf borderId="0" fillId="0" fontId="26" numFmtId="0" xfId="0" applyAlignment="1" applyFont="1">
      <alignment shrinkToFit="0" wrapText="1"/>
    </xf>
    <xf borderId="0" fillId="0" fontId="26" numFmtId="167" xfId="0" applyAlignment="1" applyFont="1" applyNumberFormat="1">
      <alignment shrinkToFit="0" vertical="center" wrapText="1"/>
    </xf>
    <xf borderId="27" fillId="7" fontId="26" numFmtId="0" xfId="0" applyAlignment="1" applyBorder="1" applyFont="1">
      <alignment horizontal="center" shrinkToFit="0" wrapText="1"/>
    </xf>
    <xf borderId="19" fillId="7" fontId="8" numFmtId="167" xfId="0" applyAlignment="1" applyBorder="1" applyFont="1" applyNumberFormat="1">
      <alignment shrinkToFit="0" vertical="center" wrapText="1"/>
    </xf>
    <xf borderId="0" fillId="0" fontId="30" numFmtId="0" xfId="0" applyFont="1"/>
    <xf borderId="0" fillId="0" fontId="29" numFmtId="0" xfId="0" applyFont="1"/>
    <xf borderId="0" fillId="0" fontId="29" numFmtId="0" xfId="0" applyAlignment="1" applyFont="1">
      <alignment horizontal="left"/>
    </xf>
    <xf borderId="26" fillId="0" fontId="29" numFmtId="0" xfId="0" applyBorder="1" applyFont="1"/>
    <xf borderId="64" fillId="0" fontId="29" numFmtId="0" xfId="0" applyAlignment="1" applyBorder="1" applyFont="1">
      <alignment horizontal="center"/>
    </xf>
    <xf borderId="27" fillId="0" fontId="30" numFmtId="0" xfId="0" applyAlignment="1" applyBorder="1" applyFont="1">
      <alignment horizontal="left"/>
    </xf>
    <xf borderId="27" fillId="0" fontId="30" numFmtId="0" xfId="0" applyAlignment="1" applyBorder="1" applyFont="1">
      <alignment horizontal="center"/>
    </xf>
    <xf borderId="19" fillId="0" fontId="20" numFmtId="0" xfId="0" applyAlignment="1" applyBorder="1" applyFont="1">
      <alignment horizontal="center" shrinkToFit="0" vertical="center" wrapText="1"/>
    </xf>
    <xf borderId="27" fillId="12" fontId="20" numFmtId="0" xfId="0" applyAlignment="1" applyBorder="1" applyFont="1">
      <alignment horizontal="left" shrinkToFit="0" vertical="center" wrapText="1"/>
    </xf>
    <xf borderId="19" fillId="12" fontId="23" numFmtId="0" xfId="0" applyAlignment="1" applyBorder="1" applyFont="1">
      <alignment horizontal="center" shrinkToFit="0" vertical="center" wrapText="1"/>
    </xf>
    <xf borderId="0" fillId="0" fontId="23" numFmtId="0" xfId="0" applyAlignment="1" applyFont="1">
      <alignment horizontal="center" shrinkToFit="0" vertical="center" wrapText="1"/>
    </xf>
    <xf borderId="51" fillId="0" fontId="23" numFmtId="0" xfId="0" applyAlignment="1" applyBorder="1" applyFont="1">
      <alignment horizontal="left" shrinkToFit="0" vertical="center" wrapText="1"/>
    </xf>
    <xf borderId="0" fillId="0" fontId="11" numFmtId="175" xfId="0" applyFont="1" applyNumberFormat="1"/>
    <xf borderId="19" fillId="0" fontId="19" numFmtId="0" xfId="0" applyAlignment="1" applyBorder="1" applyFont="1">
      <alignment shrinkToFit="0" wrapText="1"/>
    </xf>
    <xf borderId="53" fillId="0" fontId="19" numFmtId="0" xfId="0" applyAlignment="1" applyBorder="1" applyFont="1">
      <alignment shrinkToFit="0" vertical="center" wrapText="1"/>
    </xf>
    <xf borderId="53" fillId="0" fontId="19" numFmtId="166" xfId="0" applyAlignment="1" applyBorder="1" applyFont="1" applyNumberFormat="1">
      <alignment vertical="center"/>
    </xf>
    <xf borderId="0" fillId="0" fontId="20" numFmtId="0" xfId="0" applyAlignment="1" applyFont="1">
      <alignment horizontal="center" vertical="center"/>
    </xf>
    <xf borderId="26" fillId="0" fontId="18" numFmtId="170" xfId="0" applyAlignment="1" applyBorder="1" applyFont="1" applyNumberFormat="1">
      <alignment horizontal="center" shrinkToFit="0" vertical="center" wrapText="1"/>
    </xf>
    <xf borderId="26" fillId="0" fontId="11" numFmtId="0" xfId="0" applyBorder="1" applyFont="1"/>
    <xf borderId="26" fillId="0" fontId="11" numFmtId="0" xfId="0" applyAlignment="1" applyBorder="1" applyFont="1">
      <alignment horizontal="center" vertical="center"/>
    </xf>
    <xf borderId="26" fillId="0" fontId="19" numFmtId="167" xfId="0" applyAlignment="1" applyBorder="1" applyFont="1" applyNumberFormat="1">
      <alignment horizontal="left" shrinkToFit="0" vertical="center" wrapText="1"/>
    </xf>
    <xf borderId="26" fillId="0" fontId="19" numFmtId="2" xfId="0" applyAlignment="1" applyBorder="1" applyFont="1" applyNumberFormat="1">
      <alignment horizontal="center" shrinkToFit="0" vertical="center" wrapText="1"/>
    </xf>
    <xf borderId="26" fillId="0" fontId="19" numFmtId="0" xfId="0" applyAlignment="1" applyBorder="1" applyFont="1">
      <alignment horizontal="left" shrinkToFit="0" vertical="center" wrapText="1"/>
    </xf>
    <xf borderId="26" fillId="0" fontId="11" numFmtId="167" xfId="0" applyBorder="1" applyFont="1" applyNumberFormat="1"/>
    <xf borderId="27" fillId="0" fontId="19" numFmtId="0" xfId="0" applyAlignment="1" applyBorder="1" applyFont="1">
      <alignment horizontal="left" shrinkToFit="0" vertical="center" wrapText="1"/>
    </xf>
    <xf borderId="27" fillId="0" fontId="11" numFmtId="0" xfId="0" applyBorder="1" applyFont="1"/>
    <xf borderId="53" fillId="0" fontId="35" numFmtId="0" xfId="0" applyAlignment="1" applyBorder="1" applyFont="1">
      <alignment shrinkToFit="0" vertical="center" wrapText="1"/>
    </xf>
    <xf borderId="64" fillId="0" fontId="11" numFmtId="0" xfId="0" applyAlignment="1" applyBorder="1" applyFont="1">
      <alignment horizontal="center" vertical="center"/>
    </xf>
    <xf borderId="63" fillId="0" fontId="11" numFmtId="0" xfId="0" applyBorder="1" applyFont="1"/>
    <xf borderId="54" fillId="0" fontId="11" numFmtId="0" xfId="0" applyBorder="1" applyFont="1"/>
    <xf borderId="55" fillId="0" fontId="11" numFmtId="0" xfId="0" applyBorder="1" applyFont="1"/>
    <xf borderId="53" fillId="0" fontId="11" numFmtId="167" xfId="0" applyBorder="1" applyFont="1" applyNumberFormat="1"/>
    <xf borderId="19" fillId="13" fontId="20" numFmtId="164" xfId="0" applyBorder="1" applyFill="1" applyFont="1" applyNumberFormat="1"/>
    <xf borderId="19" fillId="5" fontId="19" numFmtId="2" xfId="0" applyAlignment="1" applyBorder="1" applyFont="1" applyNumberFormat="1">
      <alignment horizontal="center" shrinkToFit="0" vertical="center" wrapText="1"/>
    </xf>
    <xf borderId="19" fillId="5" fontId="19" numFmtId="164" xfId="0" applyAlignment="1" applyBorder="1" applyFont="1" applyNumberFormat="1">
      <alignment horizontal="center" shrinkToFit="0" vertical="center" wrapText="1"/>
    </xf>
    <xf borderId="0" fillId="0" fontId="30" numFmtId="166" xfId="0" applyAlignment="1" applyFont="1" applyNumberFormat="1">
      <alignment shrinkToFit="0" vertical="center" wrapText="1"/>
    </xf>
    <xf borderId="19" fillId="5" fontId="19" numFmtId="167" xfId="0" applyAlignment="1" applyBorder="1" applyFont="1" applyNumberFormat="1">
      <alignment horizontal="center" shrinkToFit="0" vertical="center" wrapText="1"/>
    </xf>
    <xf borderId="19" fillId="5" fontId="19" numFmtId="166" xfId="0" applyAlignment="1" applyBorder="1" applyFont="1" applyNumberFormat="1">
      <alignment shrinkToFit="0" vertical="center" wrapText="1"/>
    </xf>
    <xf borderId="53" fillId="0" fontId="19" numFmtId="0" xfId="0" applyAlignment="1" applyBorder="1" applyFont="1">
      <alignment horizontal="center" vertical="center"/>
    </xf>
    <xf borderId="53" fillId="0" fontId="11" numFmtId="164" xfId="0" applyBorder="1" applyFont="1" applyNumberFormat="1"/>
    <xf borderId="55" fillId="0" fontId="19" numFmtId="2" xfId="0" applyAlignment="1" applyBorder="1" applyFont="1" applyNumberFormat="1">
      <alignment horizontal="center" shrinkToFit="0" vertical="center" wrapText="1"/>
    </xf>
    <xf borderId="53" fillId="0" fontId="19" numFmtId="2" xfId="0" applyAlignment="1" applyBorder="1" applyFont="1" applyNumberFormat="1">
      <alignment horizontal="center" shrinkToFit="0" vertical="center" wrapText="1"/>
    </xf>
    <xf borderId="53" fillId="0" fontId="19" numFmtId="166" xfId="0" applyAlignment="1" applyBorder="1" applyFont="1" applyNumberFormat="1">
      <alignment shrinkToFit="0" vertical="center" wrapText="1"/>
    </xf>
    <xf borderId="26" fillId="0" fontId="20" numFmtId="0" xfId="0" applyAlignment="1" applyBorder="1" applyFont="1">
      <alignment horizontal="center" shrinkToFit="0" vertical="center" wrapText="1"/>
    </xf>
    <xf borderId="60" fillId="12" fontId="20" numFmtId="0" xfId="0" applyAlignment="1" applyBorder="1" applyFont="1">
      <alignment horizontal="left" shrinkToFit="0" vertical="center" wrapText="1"/>
    </xf>
    <xf borderId="50" fillId="12" fontId="23" numFmtId="0" xfId="0" applyAlignment="1" applyBorder="1" applyFont="1">
      <alignment horizontal="center" shrinkToFit="0" vertical="center" wrapText="1"/>
    </xf>
    <xf borderId="19" fillId="0" fontId="36" numFmtId="0" xfId="0" applyAlignment="1" applyBorder="1" applyFont="1">
      <alignment horizontal="center" shrinkToFit="0" vertical="center" wrapText="1"/>
    </xf>
    <xf borderId="27" fillId="0" fontId="15" numFmtId="0" xfId="0" applyAlignment="1" applyBorder="1" applyFont="1">
      <alignment horizontal="left" shrinkToFit="0" vertical="center" wrapText="1"/>
    </xf>
    <xf borderId="19" fillId="0" fontId="11" numFmtId="169" xfId="0" applyAlignment="1" applyBorder="1" applyFont="1" applyNumberFormat="1">
      <alignment horizontal="center" vertical="center"/>
    </xf>
    <xf borderId="66" fillId="0" fontId="19" numFmtId="0" xfId="0" applyAlignment="1" applyBorder="1" applyFont="1">
      <alignment horizontal="center" vertical="center"/>
    </xf>
    <xf borderId="0" fillId="0" fontId="11" numFmtId="167" xfId="0" applyFont="1" applyNumberFormat="1"/>
    <xf borderId="19" fillId="0" fontId="35" numFmtId="0" xfId="0" applyAlignment="1" applyBorder="1" applyFont="1">
      <alignment shrinkToFit="0" vertical="center" wrapText="1"/>
    </xf>
    <xf borderId="19" fillId="13" fontId="11" numFmtId="164" xfId="0" applyBorder="1" applyFont="1" applyNumberFormat="1"/>
    <xf borderId="19" fillId="0" fontId="19" numFmtId="167" xfId="0" applyAlignment="1" applyBorder="1" applyFont="1" applyNumberFormat="1">
      <alignment horizontal="center" shrinkToFit="0" vertical="center" wrapText="1"/>
    </xf>
    <xf borderId="0" fillId="0" fontId="11" numFmtId="166" xfId="0" applyFont="1" applyNumberFormat="1"/>
    <xf borderId="43" fillId="0" fontId="20" numFmtId="0" xfId="0" applyAlignment="1" applyBorder="1" applyFont="1">
      <alignment horizontal="left" shrinkToFit="0" vertical="center" wrapText="1"/>
    </xf>
    <xf borderId="26" fillId="0" fontId="23" numFmtId="0" xfId="0" applyAlignment="1" applyBorder="1" applyFont="1">
      <alignment horizontal="center" shrinkToFit="0" vertical="center" wrapText="1"/>
    </xf>
    <xf borderId="19" fillId="0" fontId="23" numFmtId="0" xfId="0" applyAlignment="1" applyBorder="1" applyFont="1">
      <alignment horizontal="center" shrinkToFit="0" vertical="center" wrapText="1"/>
    </xf>
    <xf borderId="27" fillId="0" fontId="17" numFmtId="0" xfId="0" applyAlignment="1" applyBorder="1" applyFont="1">
      <alignment horizontal="left" shrinkToFit="0" vertical="center" wrapText="1"/>
    </xf>
    <xf borderId="67" fillId="0" fontId="19" numFmtId="0" xfId="0" applyAlignment="1" applyBorder="1" applyFont="1">
      <alignment horizontal="center" shrinkToFit="0" vertical="center" wrapText="1"/>
    </xf>
    <xf borderId="27" fillId="0" fontId="19" numFmtId="0" xfId="0" applyAlignment="1" applyBorder="1" applyFont="1">
      <alignment horizontal="center" vertical="center"/>
    </xf>
    <xf borderId="19" fillId="5" fontId="19" numFmtId="0" xfId="0" applyAlignment="1" applyBorder="1" applyFont="1">
      <alignment shrinkToFit="0" wrapText="1"/>
    </xf>
    <xf borderId="27" fillId="0" fontId="19" numFmtId="0" xfId="0" applyAlignment="1" applyBorder="1" applyFont="1">
      <alignment shrinkToFit="0" vertical="center" wrapText="1"/>
    </xf>
    <xf borderId="64" fillId="0" fontId="19" numFmtId="0" xfId="0" applyAlignment="1" applyBorder="1" applyFont="1">
      <alignment vertical="center"/>
    </xf>
    <xf borderId="19" fillId="0" fontId="19" numFmtId="166" xfId="0" applyAlignment="1" applyBorder="1" applyFont="1" applyNumberFormat="1">
      <alignment vertical="center"/>
    </xf>
    <xf borderId="28" fillId="0" fontId="19" numFmtId="0" xfId="0" applyAlignment="1" applyBorder="1" applyFont="1">
      <alignment horizontal="left" shrinkToFit="0" vertical="center" wrapText="1"/>
    </xf>
    <xf borderId="53" fillId="0" fontId="19" numFmtId="0" xfId="0" applyAlignment="1" applyBorder="1" applyFont="1">
      <alignment horizontal="left" shrinkToFit="0" vertical="center" wrapText="1"/>
    </xf>
    <xf borderId="19" fillId="0" fontId="19" numFmtId="0" xfId="0" applyBorder="1" applyFont="1"/>
    <xf borderId="19" fillId="0" fontId="19" numFmtId="174" xfId="0" applyAlignment="1" applyBorder="1" applyFont="1" applyNumberFormat="1">
      <alignment horizontal="center" shrinkToFit="0" vertical="center" wrapText="1"/>
    </xf>
    <xf borderId="60" fillId="12" fontId="11" numFmtId="0" xfId="0" applyAlignment="1" applyBorder="1" applyFont="1">
      <alignment horizontal="left" shrinkToFit="0" vertical="center" wrapText="1"/>
    </xf>
    <xf borderId="0" fillId="0" fontId="20" numFmtId="0" xfId="0" applyAlignment="1" applyFont="1">
      <alignment horizontal="center"/>
    </xf>
    <xf borderId="19" fillId="13" fontId="11" numFmtId="175" xfId="0" applyBorder="1" applyFont="1" applyNumberFormat="1"/>
    <xf borderId="68" fillId="0" fontId="19" numFmtId="0" xfId="0" applyAlignment="1" applyBorder="1" applyFont="1">
      <alignment horizontal="center" vertical="center"/>
    </xf>
    <xf borderId="26" fillId="0" fontId="19" numFmtId="0" xfId="0" applyBorder="1" applyFont="1"/>
    <xf borderId="0" fillId="0" fontId="18" numFmtId="0" xfId="0" applyAlignment="1" applyFont="1">
      <alignment horizontal="center" shrinkToFit="0" vertical="center" wrapText="1"/>
    </xf>
    <xf borderId="51" fillId="0" fontId="19" numFmtId="0" xfId="0" applyAlignment="1" applyBorder="1" applyFont="1">
      <alignment horizontal="left" shrinkToFit="0" vertical="center" wrapText="1"/>
    </xf>
    <xf borderId="0" fillId="0" fontId="37" numFmtId="0" xfId="0" applyFont="1"/>
    <xf borderId="53" fillId="0" fontId="18" numFmtId="0" xfId="0" applyAlignment="1" applyBorder="1" applyFont="1">
      <alignment shrinkToFit="0" vertical="center" wrapText="1"/>
    </xf>
    <xf borderId="19" fillId="0" fontId="11" numFmtId="2" xfId="0" applyAlignment="1" applyBorder="1" applyFont="1" applyNumberFormat="1">
      <alignment horizontal="center" vertical="center"/>
    </xf>
    <xf borderId="26" fillId="0" fontId="19" numFmtId="167" xfId="0" applyAlignment="1" applyBorder="1" applyFont="1" applyNumberFormat="1">
      <alignment horizontal="center" shrinkToFit="0" vertical="center" wrapText="1"/>
    </xf>
    <xf borderId="27" fillId="0" fontId="19" numFmtId="0" xfId="0" applyAlignment="1" applyBorder="1" applyFont="1">
      <alignment horizontal="left" shrinkToFit="0" vertical="top" wrapText="1"/>
    </xf>
    <xf borderId="0" fillId="0" fontId="11" numFmtId="169" xfId="0" applyFont="1" applyNumberFormat="1"/>
    <xf borderId="19" fillId="0" fontId="25" numFmtId="0" xfId="0" applyAlignment="1" applyBorder="1" applyFont="1">
      <alignment horizontal="center" shrinkToFit="0" vertical="center" wrapText="1"/>
    </xf>
    <xf borderId="27" fillId="12" fontId="25" numFmtId="0" xfId="0" applyAlignment="1" applyBorder="1" applyFont="1">
      <alignment horizontal="left" shrinkToFit="0" vertical="center" wrapText="1"/>
    </xf>
    <xf borderId="19" fillId="12" fontId="25" numFmtId="0" xfId="0" applyAlignment="1" applyBorder="1" applyFont="1">
      <alignment horizontal="left" shrinkToFit="0" vertical="center" wrapText="1"/>
    </xf>
    <xf borderId="19" fillId="12" fontId="26" numFmtId="0" xfId="0" applyAlignment="1" applyBorder="1" applyFont="1">
      <alignment horizontal="center" shrinkToFit="0" vertical="center" wrapText="1"/>
    </xf>
    <xf borderId="0" fillId="0" fontId="38" numFmtId="0" xfId="0" applyAlignment="1" applyFont="1">
      <alignment horizontal="center" shrinkToFit="0" vertical="center" wrapText="1"/>
    </xf>
    <xf borderId="51" fillId="0" fontId="27" numFmtId="0" xfId="0" applyAlignment="1" applyBorder="1" applyFont="1">
      <alignment horizontal="left" shrinkToFit="0" vertical="center" wrapText="1"/>
    </xf>
    <xf borderId="67" fillId="0" fontId="30" numFmtId="0" xfId="0" applyAlignment="1" applyBorder="1" applyFont="1">
      <alignment horizontal="center" shrinkToFit="0" vertical="center" wrapText="1"/>
    </xf>
    <xf borderId="26" fillId="0" fontId="30" numFmtId="176" xfId="0" applyAlignment="1" applyBorder="1" applyFont="1" applyNumberFormat="1">
      <alignment vertical="center"/>
    </xf>
    <xf borderId="26" fillId="0" fontId="30" numFmtId="0" xfId="0" applyAlignment="1" applyBorder="1" applyFont="1">
      <alignment horizontal="center" shrinkToFit="0" vertical="center" wrapText="1"/>
    </xf>
    <xf borderId="43" fillId="0" fontId="30" numFmtId="1" xfId="0" applyAlignment="1" applyBorder="1" applyFont="1" applyNumberFormat="1">
      <alignment shrinkToFit="0" vertical="center" wrapText="1"/>
    </xf>
    <xf borderId="58" fillId="0" fontId="30" numFmtId="177" xfId="0" applyAlignment="1" applyBorder="1" applyFont="1" applyNumberFormat="1">
      <alignment shrinkToFit="0" vertical="center" wrapText="1"/>
    </xf>
    <xf borderId="58" fillId="0" fontId="19" numFmtId="166" xfId="0" applyAlignment="1" applyBorder="1" applyFont="1" applyNumberFormat="1">
      <alignment shrinkToFit="0" vertical="center" wrapText="1"/>
    </xf>
    <xf borderId="19" fillId="0" fontId="31" numFmtId="0" xfId="0" applyAlignment="1" applyBorder="1" applyFont="1">
      <alignment horizontal="left" shrinkToFit="0" vertical="center" wrapText="1"/>
    </xf>
    <xf borderId="53" fillId="0" fontId="29" numFmtId="0" xfId="0" applyAlignment="1" applyBorder="1" applyFont="1">
      <alignment shrinkToFit="0" vertical="center" wrapText="1"/>
    </xf>
    <xf borderId="69" fillId="0" fontId="30" numFmtId="0" xfId="0" applyAlignment="1" applyBorder="1" applyFont="1">
      <alignment horizontal="center" shrinkToFit="0" vertical="center" wrapText="1"/>
    </xf>
    <xf borderId="70" fillId="0" fontId="30" numFmtId="0" xfId="0" applyAlignment="1" applyBorder="1" applyFont="1">
      <alignment horizontal="left" vertical="center"/>
    </xf>
    <xf borderId="0" fillId="0" fontId="11" numFmtId="0" xfId="0" applyAlignment="1" applyFont="1">
      <alignment horizontal="center" vertical="center"/>
    </xf>
    <xf borderId="19" fillId="0" fontId="30" numFmtId="167" xfId="0" applyAlignment="1" applyBorder="1" applyFont="1" applyNumberFormat="1">
      <alignment horizontal="center" shrinkToFit="0" vertical="center" wrapText="1"/>
    </xf>
    <xf borderId="19" fillId="0" fontId="30" numFmtId="174" xfId="0" applyAlignment="1" applyBorder="1" applyFont="1" applyNumberFormat="1">
      <alignment horizontal="center" shrinkToFit="0" vertical="center" wrapText="1"/>
    </xf>
    <xf borderId="26" fillId="0" fontId="30" numFmtId="0" xfId="0" applyBorder="1" applyFont="1"/>
    <xf borderId="27" fillId="0" fontId="36" numFmtId="0" xfId="0" applyAlignment="1" applyBorder="1" applyFont="1">
      <alignment horizontal="left" shrinkToFit="0" vertical="center" wrapText="1"/>
    </xf>
    <xf borderId="26" fillId="0" fontId="19" numFmtId="9" xfId="0" applyAlignment="1" applyBorder="1" applyFont="1" applyNumberFormat="1">
      <alignment horizontal="center" shrinkToFit="0" vertical="center" wrapText="1"/>
    </xf>
    <xf borderId="43" fillId="0" fontId="19" numFmtId="0" xfId="0" applyAlignment="1" applyBorder="1" applyFont="1">
      <alignment horizontal="center" shrinkToFit="0" vertical="center" wrapText="1"/>
    </xf>
    <xf borderId="50" fillId="3" fontId="11" numFmtId="0" xfId="0" applyAlignment="1" applyBorder="1" applyFont="1">
      <alignment shrinkToFit="0" vertical="center" wrapText="1"/>
    </xf>
    <xf borderId="58" fillId="0" fontId="11" numFmtId="0" xfId="0" applyAlignment="1" applyBorder="1" applyFont="1">
      <alignment horizontal="center" vertical="center"/>
    </xf>
    <xf borderId="26" fillId="0" fontId="19" numFmtId="167" xfId="0" applyAlignment="1" applyBorder="1" applyFont="1" applyNumberFormat="1">
      <alignment horizontal="left" readingOrder="0" shrinkToFit="0" vertical="center" wrapText="1"/>
    </xf>
    <xf borderId="19" fillId="0" fontId="11" numFmtId="167" xfId="0" applyAlignment="1" applyBorder="1" applyFont="1" applyNumberFormat="1">
      <alignment vertical="center"/>
    </xf>
    <xf borderId="19" fillId="0" fontId="11" numFmtId="0" xfId="0" applyAlignment="1" applyBorder="1" applyFont="1">
      <alignment shrinkToFit="0" vertical="center" wrapText="1"/>
    </xf>
    <xf borderId="0" fillId="0" fontId="39" numFmtId="0" xfId="0" applyAlignment="1" applyFont="1">
      <alignment readingOrder="0"/>
    </xf>
    <xf borderId="0" fillId="0" fontId="39" numFmtId="0" xfId="0" applyAlignment="1" applyFont="1">
      <alignment horizontal="center" readingOrder="0"/>
    </xf>
    <xf borderId="0" fillId="0" fontId="40" numFmtId="0" xfId="0" applyAlignment="1" applyFont="1">
      <alignment readingOrder="0"/>
    </xf>
    <xf borderId="19" fillId="0" fontId="40" numFmtId="167" xfId="0" applyBorder="1" applyFont="1" applyNumberFormat="1"/>
    <xf borderId="19" fillId="0" fontId="39" numFmtId="167" xfId="0" applyBorder="1" applyFont="1" applyNumberFormat="1"/>
    <xf borderId="0" fillId="0" fontId="36" numFmtId="0" xfId="0" applyAlignment="1" applyFont="1">
      <alignment horizontal="center" shrinkToFit="0" vertical="center" wrapText="1"/>
    </xf>
    <xf borderId="51" fillId="0" fontId="17" numFmtId="0" xfId="0" applyAlignment="1" applyBorder="1" applyFont="1">
      <alignment horizontal="left" shrinkToFit="0" vertical="center" wrapText="1"/>
    </xf>
    <xf borderId="19" fillId="0" fontId="19" numFmtId="171" xfId="0" applyAlignment="1" applyBorder="1" applyFont="1" applyNumberFormat="1">
      <alignment horizontal="center" vertical="center"/>
    </xf>
    <xf borderId="19" fillId="0" fontId="19" numFmtId="0" xfId="0" applyAlignment="1" applyBorder="1" applyFont="1">
      <alignment vertical="center"/>
    </xf>
    <xf borderId="0" fillId="0" fontId="11" numFmtId="178" xfId="0" applyFont="1" applyNumberFormat="1"/>
    <xf borderId="0" fillId="0" fontId="41" numFmtId="0" xfId="0" applyAlignment="1" applyFont="1">
      <alignment horizontal="center" readingOrder="0"/>
    </xf>
    <xf borderId="71" fillId="0" fontId="35" numFmtId="0" xfId="0" applyAlignment="1" applyBorder="1" applyFont="1">
      <alignment shrinkToFit="0" vertical="bottom" wrapText="0"/>
    </xf>
    <xf borderId="72" fillId="0" fontId="11" numFmtId="0" xfId="0" applyBorder="1" applyFont="1"/>
    <xf borderId="73" fillId="0" fontId="11" numFmtId="0" xfId="0" applyBorder="1" applyFont="1"/>
    <xf borderId="74" fillId="0" fontId="11" numFmtId="0" xfId="0" applyBorder="1" applyFont="1"/>
    <xf borderId="71" fillId="0" fontId="11" numFmtId="0" xfId="0" applyBorder="1" applyFont="1"/>
    <xf borderId="75" fillId="0" fontId="35" numFmtId="0" xfId="0" applyAlignment="1" applyBorder="1" applyFont="1">
      <alignment shrinkToFit="0" vertical="bottom" wrapText="0"/>
    </xf>
    <xf borderId="76" fillId="0" fontId="11" numFmtId="0" xfId="0" applyBorder="1" applyFont="1"/>
    <xf borderId="77" fillId="0" fontId="11" numFmtId="0" xfId="0" applyBorder="1" applyFont="1"/>
    <xf borderId="75" fillId="0" fontId="11" numFmtId="0" xfId="0" applyBorder="1" applyFont="1"/>
    <xf borderId="78" fillId="0" fontId="35" numFmtId="0" xfId="0" applyAlignment="1" applyBorder="1" applyFont="1">
      <alignment shrinkToFit="0" vertical="bottom" wrapText="0"/>
    </xf>
    <xf borderId="78" fillId="0" fontId="11" numFmtId="0" xfId="0" applyBorder="1" applyFont="1"/>
    <xf borderId="77" fillId="0" fontId="20" numFmtId="0" xfId="0" applyBorder="1" applyFont="1"/>
    <xf borderId="19" fillId="0" fontId="20" numFmtId="0" xfId="0" applyBorder="1" applyFont="1"/>
    <xf borderId="79" fillId="0" fontId="11" numFmtId="0" xfId="0" applyBorder="1" applyFont="1"/>
    <xf borderId="80" fillId="0" fontId="11" numFmtId="166" xfId="0" applyBorder="1" applyFont="1" applyNumberFormat="1"/>
    <xf borderId="81" fillId="0" fontId="11" numFmtId="166" xfId="0" applyBorder="1" applyFont="1" applyNumberFormat="1"/>
    <xf borderId="27" fillId="0" fontId="39" numFmtId="0" xfId="0" applyAlignment="1" applyBorder="1" applyFont="1">
      <alignment horizontal="center"/>
    </xf>
    <xf borderId="19" fillId="0" fontId="40" numFmtId="0" xfId="0" applyBorder="1" applyFont="1"/>
    <xf borderId="0" fillId="0" fontId="40" numFmtId="0" xfId="0" applyFont="1"/>
    <xf borderId="19" fillId="0" fontId="39" numFmtId="0" xfId="0" applyBorder="1" applyFont="1"/>
    <xf borderId="19" fillId="0" fontId="39" numFmtId="0" xfId="0" applyAlignment="1" applyBorder="1" applyFont="1">
      <alignment readingOrder="0"/>
    </xf>
    <xf borderId="0" fillId="0" fontId="39" numFmtId="0" xfId="0" applyAlignment="1" applyFont="1">
      <alignment horizontal="center"/>
    </xf>
    <xf borderId="19" fillId="0" fontId="11" numFmtId="179" xfId="0" applyBorder="1" applyFont="1" applyNumberFormat="1"/>
    <xf borderId="71" fillId="0" fontId="42" numFmtId="0" xfId="0" applyAlignment="1" applyBorder="1" applyFont="1">
      <alignment horizontal="center" readingOrder="0"/>
    </xf>
    <xf borderId="82" fillId="0" fontId="3" numFmtId="0" xfId="0" applyBorder="1" applyFont="1"/>
    <xf borderId="83" fillId="0" fontId="3" numFmtId="0" xfId="0" applyBorder="1" applyFont="1"/>
    <xf borderId="75" fillId="0" fontId="40" numFmtId="0" xfId="0" applyBorder="1" applyFont="1"/>
    <xf borderId="84" fillId="0" fontId="40" numFmtId="0" xfId="0" applyBorder="1" applyFont="1"/>
    <xf borderId="76" fillId="0" fontId="39" numFmtId="0" xfId="0" applyAlignment="1" applyBorder="1" applyFont="1">
      <alignment horizontal="center" readingOrder="0"/>
    </xf>
    <xf borderId="19" fillId="0" fontId="40" numFmtId="0" xfId="0" applyAlignment="1" applyBorder="1" applyFont="1">
      <alignment readingOrder="0"/>
    </xf>
    <xf borderId="76" fillId="0" fontId="19" numFmtId="167" xfId="0" applyAlignment="1" applyBorder="1" applyFont="1" applyNumberFormat="1">
      <alignment horizontal="left" shrinkToFit="0" vertical="center" wrapText="1"/>
    </xf>
    <xf borderId="76" fillId="0" fontId="40" numFmtId="167" xfId="0" applyBorder="1" applyFont="1" applyNumberFormat="1"/>
    <xf borderId="85" fillId="0" fontId="40" numFmtId="0" xfId="0" applyBorder="1" applyFont="1"/>
    <xf borderId="86" fillId="0" fontId="40" numFmtId="0" xfId="0" applyBorder="1" applyFont="1"/>
    <xf borderId="80" fillId="0" fontId="39" numFmtId="0" xfId="0" applyAlignment="1" applyBorder="1" applyFont="1">
      <alignment readingOrder="0"/>
    </xf>
    <xf borderId="81" fillId="0" fontId="39" numFmtId="167" xfId="0" applyBorder="1" applyFont="1" applyNumberFormat="1"/>
    <xf borderId="0" fillId="0" fontId="43" numFmtId="0" xfId="0" applyFont="1"/>
    <xf borderId="0" fillId="0" fontId="43" numFmtId="0" xfId="0" applyAlignment="1" applyFont="1">
      <alignment horizontal="center"/>
    </xf>
    <xf borderId="0" fillId="0" fontId="44" numFmtId="1" xfId="0" applyFont="1" applyNumberFormat="1"/>
    <xf borderId="0" fillId="0" fontId="11" numFmtId="9" xfId="0" applyAlignment="1" applyFont="1" applyNumberFormat="1">
      <alignment horizontal="center"/>
    </xf>
    <xf borderId="0" fillId="0" fontId="31" numFmtId="173" xfId="0" applyFont="1" applyNumberFormat="1"/>
    <xf borderId="29" fillId="14" fontId="11" numFmtId="170" xfId="0" applyBorder="1" applyFill="1" applyFont="1" applyNumberFormat="1"/>
    <xf borderId="0" fillId="0" fontId="11" numFmtId="173" xfId="0" applyFont="1" applyNumberFormat="1"/>
    <xf borderId="0" fillId="0" fontId="30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theme="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customschemas.google.com/relationships/workbookmetadata" Target="metadata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31.png"/></Relationships>
</file>

<file path=xl/drawings/_rels/drawing14.xml.rels><?xml version="1.0" encoding="UTF-8" standalone="yes"?><Relationships xmlns="http://schemas.openxmlformats.org/package/2006/relationships"><Relationship Id="rId20" Type="http://schemas.openxmlformats.org/officeDocument/2006/relationships/image" Target="../media/image30.png"/><Relationship Id="rId22" Type="http://schemas.openxmlformats.org/officeDocument/2006/relationships/image" Target="../media/image27.png"/><Relationship Id="rId21" Type="http://schemas.openxmlformats.org/officeDocument/2006/relationships/image" Target="../media/image33.png"/><Relationship Id="rId24" Type="http://schemas.openxmlformats.org/officeDocument/2006/relationships/image" Target="../media/image37.png"/><Relationship Id="rId23" Type="http://schemas.openxmlformats.org/officeDocument/2006/relationships/image" Target="../media/image38.png"/><Relationship Id="rId1" Type="http://schemas.openxmlformats.org/officeDocument/2006/relationships/image" Target="../media/image20.png"/><Relationship Id="rId2" Type="http://schemas.openxmlformats.org/officeDocument/2006/relationships/image" Target="../media/image35.png"/><Relationship Id="rId3" Type="http://schemas.openxmlformats.org/officeDocument/2006/relationships/image" Target="../media/image19.png"/><Relationship Id="rId4" Type="http://schemas.openxmlformats.org/officeDocument/2006/relationships/image" Target="../media/image28.png"/><Relationship Id="rId9" Type="http://schemas.openxmlformats.org/officeDocument/2006/relationships/image" Target="../media/image15.png"/><Relationship Id="rId26" Type="http://schemas.openxmlformats.org/officeDocument/2006/relationships/image" Target="../media/image22.png"/><Relationship Id="rId25" Type="http://schemas.openxmlformats.org/officeDocument/2006/relationships/image" Target="../media/image23.png"/><Relationship Id="rId27" Type="http://schemas.openxmlformats.org/officeDocument/2006/relationships/image" Target="../media/image31.png"/><Relationship Id="rId5" Type="http://schemas.openxmlformats.org/officeDocument/2006/relationships/image" Target="../media/image40.png"/><Relationship Id="rId6" Type="http://schemas.openxmlformats.org/officeDocument/2006/relationships/image" Target="../media/image18.png"/><Relationship Id="rId7" Type="http://schemas.openxmlformats.org/officeDocument/2006/relationships/image" Target="../media/image26.png"/><Relationship Id="rId8" Type="http://schemas.openxmlformats.org/officeDocument/2006/relationships/image" Target="../media/image8.png"/><Relationship Id="rId11" Type="http://schemas.openxmlformats.org/officeDocument/2006/relationships/image" Target="../media/image10.png"/><Relationship Id="rId10" Type="http://schemas.openxmlformats.org/officeDocument/2006/relationships/image" Target="../media/image39.png"/><Relationship Id="rId13" Type="http://schemas.openxmlformats.org/officeDocument/2006/relationships/image" Target="../media/image12.png"/><Relationship Id="rId12" Type="http://schemas.openxmlformats.org/officeDocument/2006/relationships/image" Target="../media/image34.png"/><Relationship Id="rId15" Type="http://schemas.openxmlformats.org/officeDocument/2006/relationships/image" Target="../media/image14.png"/><Relationship Id="rId14" Type="http://schemas.openxmlformats.org/officeDocument/2006/relationships/image" Target="../media/image11.png"/><Relationship Id="rId17" Type="http://schemas.openxmlformats.org/officeDocument/2006/relationships/image" Target="../media/image25.png"/><Relationship Id="rId16" Type="http://schemas.openxmlformats.org/officeDocument/2006/relationships/image" Target="../media/image24.png"/><Relationship Id="rId19" Type="http://schemas.openxmlformats.org/officeDocument/2006/relationships/image" Target="../media/image29.png"/><Relationship Id="rId18" Type="http://schemas.openxmlformats.org/officeDocument/2006/relationships/image" Target="../media/image3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21.png"/><Relationship Id="rId3" Type="http://schemas.openxmlformats.org/officeDocument/2006/relationships/image" Target="../media/image3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9.png"/><Relationship Id="rId3" Type="http://schemas.openxmlformats.org/officeDocument/2006/relationships/image" Target="../media/image16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6.png"/><Relationship Id="rId3" Type="http://schemas.openxmlformats.org/officeDocument/2006/relationships/image" Target="../media/image1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3.png"/><Relationship Id="rId3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228600</xdr:colOff>
      <xdr:row>1</xdr:row>
      <xdr:rowOff>200025</xdr:rowOff>
    </xdr:from>
    <xdr:ext cx="4381500" cy="2676525"/>
    <xdr:pic>
      <xdr:nvPicPr>
        <xdr:cNvPr id="0" name="image1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504825</xdr:colOff>
      <xdr:row>0</xdr:row>
      <xdr:rowOff>0</xdr:rowOff>
    </xdr:from>
    <xdr:ext cx="3924300" cy="2390775"/>
    <xdr:pic>
      <xdr:nvPicPr>
        <xdr:cNvPr id="0" name="image1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12</xdr:row>
      <xdr:rowOff>152400</xdr:rowOff>
    </xdr:from>
    <xdr:ext cx="3000375" cy="3676650"/>
    <xdr:pic>
      <xdr:nvPicPr>
        <xdr:cNvPr id="0" name="image22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257175</xdr:colOff>
      <xdr:row>13</xdr:row>
      <xdr:rowOff>171450</xdr:rowOff>
    </xdr:from>
    <xdr:ext cx="3371850" cy="2771775"/>
    <xdr:pic>
      <xdr:nvPicPr>
        <xdr:cNvPr id="0" name="image3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428625</xdr:colOff>
      <xdr:row>4</xdr:row>
      <xdr:rowOff>38100</xdr:rowOff>
    </xdr:from>
    <xdr:ext cx="1866900" cy="1800225"/>
    <xdr:pic>
      <xdr:nvPicPr>
        <xdr:cNvPr id="0" name="image2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5</xdr:row>
      <xdr:rowOff>133350</xdr:rowOff>
    </xdr:from>
    <xdr:ext cx="2105025" cy="1724025"/>
    <xdr:pic>
      <xdr:nvPicPr>
        <xdr:cNvPr id="0" name="image35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6</xdr:row>
      <xdr:rowOff>57150</xdr:rowOff>
    </xdr:from>
    <xdr:ext cx="2171700" cy="1590675"/>
    <xdr:pic>
      <xdr:nvPicPr>
        <xdr:cNvPr id="0" name="image19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4</xdr:row>
      <xdr:rowOff>1847850</xdr:rowOff>
    </xdr:from>
    <xdr:ext cx="2819400" cy="1876425"/>
    <xdr:pic>
      <xdr:nvPicPr>
        <xdr:cNvPr id="0" name="image28.png" title="Imagen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</xdr:row>
      <xdr:rowOff>171450</xdr:rowOff>
    </xdr:from>
    <xdr:ext cx="2819400" cy="1800225"/>
    <xdr:pic>
      <xdr:nvPicPr>
        <xdr:cNvPr id="0" name="image40.png" title="Imagen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6</xdr:row>
      <xdr:rowOff>57150</xdr:rowOff>
    </xdr:from>
    <xdr:ext cx="2905125" cy="1590675"/>
    <xdr:pic>
      <xdr:nvPicPr>
        <xdr:cNvPr id="0" name="image18.png" title="Imagen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85725</xdr:colOff>
      <xdr:row>4</xdr:row>
      <xdr:rowOff>38100</xdr:rowOff>
    </xdr:from>
    <xdr:ext cx="2609850" cy="1685925"/>
    <xdr:pic>
      <xdr:nvPicPr>
        <xdr:cNvPr id="0" name="image26.png" title="Imagen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723900</xdr:colOff>
      <xdr:row>5</xdr:row>
      <xdr:rowOff>133350</xdr:rowOff>
    </xdr:from>
    <xdr:ext cx="2609850" cy="1724025"/>
    <xdr:pic>
      <xdr:nvPicPr>
        <xdr:cNvPr id="0" name="image8.png" title="Imagen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5</xdr:row>
      <xdr:rowOff>1943100</xdr:rowOff>
    </xdr:from>
    <xdr:ext cx="2247900" cy="1724025"/>
    <xdr:pic>
      <xdr:nvPicPr>
        <xdr:cNvPr id="0" name="image15.png" title="Imagen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4</xdr:row>
      <xdr:rowOff>104775</xdr:rowOff>
    </xdr:from>
    <xdr:ext cx="2505075" cy="1419225"/>
    <xdr:pic>
      <xdr:nvPicPr>
        <xdr:cNvPr id="0" name="image39.png" title="Imagen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5</xdr:row>
      <xdr:rowOff>57150</xdr:rowOff>
    </xdr:from>
    <xdr:ext cx="2505075" cy="1876425"/>
    <xdr:pic>
      <xdr:nvPicPr>
        <xdr:cNvPr id="0" name="image10.png" title="Imagen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6</xdr:row>
      <xdr:rowOff>57150</xdr:rowOff>
    </xdr:from>
    <xdr:ext cx="2562225" cy="1590675"/>
    <xdr:pic>
      <xdr:nvPicPr>
        <xdr:cNvPr id="0" name="image34.png" title="Imagen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114300</xdr:colOff>
      <xdr:row>4</xdr:row>
      <xdr:rowOff>104775</xdr:rowOff>
    </xdr:from>
    <xdr:ext cx="2305050" cy="1724025"/>
    <xdr:pic>
      <xdr:nvPicPr>
        <xdr:cNvPr id="0" name="image12.png" title="Imagen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809625</xdr:colOff>
      <xdr:row>5</xdr:row>
      <xdr:rowOff>133350</xdr:rowOff>
    </xdr:from>
    <xdr:ext cx="2409825" cy="1590675"/>
    <xdr:pic>
      <xdr:nvPicPr>
        <xdr:cNvPr id="0" name="image11.png" title="Imagen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9525</xdr:colOff>
      <xdr:row>6</xdr:row>
      <xdr:rowOff>95250</xdr:rowOff>
    </xdr:from>
    <xdr:ext cx="2409825" cy="1504950"/>
    <xdr:pic>
      <xdr:nvPicPr>
        <xdr:cNvPr id="0" name="image14.png" title="Imagen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342900</xdr:colOff>
      <xdr:row>4</xdr:row>
      <xdr:rowOff>104775</xdr:rowOff>
    </xdr:from>
    <xdr:ext cx="2247900" cy="1724025"/>
    <xdr:pic>
      <xdr:nvPicPr>
        <xdr:cNvPr id="0" name="image24.png" title="Imagen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266700</xdr:colOff>
      <xdr:row>5</xdr:row>
      <xdr:rowOff>57150</xdr:rowOff>
    </xdr:from>
    <xdr:ext cx="2247900" cy="1876425"/>
    <xdr:pic>
      <xdr:nvPicPr>
        <xdr:cNvPr id="0" name="image25.png" title="Imagen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142875</xdr:colOff>
      <xdr:row>6</xdr:row>
      <xdr:rowOff>228600</xdr:rowOff>
    </xdr:from>
    <xdr:ext cx="2505075" cy="1419225"/>
    <xdr:pic>
      <xdr:nvPicPr>
        <xdr:cNvPr id="0" name="image32.png" title="Imagen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333375</xdr:colOff>
      <xdr:row>4</xdr:row>
      <xdr:rowOff>104775</xdr:rowOff>
    </xdr:from>
    <xdr:ext cx="2105025" cy="1685925"/>
    <xdr:pic>
      <xdr:nvPicPr>
        <xdr:cNvPr id="0" name="image29.png" title="Imagen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409575</xdr:colOff>
      <xdr:row>5</xdr:row>
      <xdr:rowOff>95250</xdr:rowOff>
    </xdr:from>
    <xdr:ext cx="2247900" cy="1800225"/>
    <xdr:pic>
      <xdr:nvPicPr>
        <xdr:cNvPr id="0" name="image30.png" title="Imagen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409575</xdr:colOff>
      <xdr:row>6</xdr:row>
      <xdr:rowOff>104775</xdr:rowOff>
    </xdr:from>
    <xdr:ext cx="2047875" cy="1590675"/>
    <xdr:pic>
      <xdr:nvPicPr>
        <xdr:cNvPr id="0" name="image33.png" title="Imagen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24</xdr:row>
      <xdr:rowOff>-85725</xdr:rowOff>
    </xdr:from>
    <xdr:ext cx="4667250" cy="5105400"/>
    <xdr:pic>
      <xdr:nvPicPr>
        <xdr:cNvPr id="0" name="image27.png" title="Imagen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27</xdr:row>
      <xdr:rowOff>9525</xdr:rowOff>
    </xdr:from>
    <xdr:ext cx="5438775" cy="4400550"/>
    <xdr:pic>
      <xdr:nvPicPr>
        <xdr:cNvPr id="0" name="image38.png" title="Imagen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28</xdr:row>
      <xdr:rowOff>-123825</xdr:rowOff>
    </xdr:from>
    <xdr:ext cx="4114800" cy="4391025"/>
    <xdr:pic>
      <xdr:nvPicPr>
        <xdr:cNvPr id="0" name="image37.png" title="Imagen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847725</xdr:colOff>
      <xdr:row>25</xdr:row>
      <xdr:rowOff>-114300</xdr:rowOff>
    </xdr:from>
    <xdr:ext cx="4572000" cy="4772025"/>
    <xdr:pic>
      <xdr:nvPicPr>
        <xdr:cNvPr id="0" name="image23.png" title="Imagen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55</xdr:row>
      <xdr:rowOff>76200</xdr:rowOff>
    </xdr:from>
    <xdr:ext cx="3000375" cy="3676650"/>
    <xdr:pic>
      <xdr:nvPicPr>
        <xdr:cNvPr id="0" name="image22.png" title="Imagen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56</xdr:row>
      <xdr:rowOff>85725</xdr:rowOff>
    </xdr:from>
    <xdr:ext cx="3371850" cy="2771775"/>
    <xdr:pic>
      <xdr:nvPicPr>
        <xdr:cNvPr id="0" name="image31.png" title="Imagen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190500</xdr:colOff>
      <xdr:row>28</xdr:row>
      <xdr:rowOff>200025</xdr:rowOff>
    </xdr:from>
    <xdr:ext cx="552450" cy="2286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0</xdr:colOff>
      <xdr:row>10</xdr:row>
      <xdr:rowOff>0</xdr:rowOff>
    </xdr:from>
    <xdr:ext cx="323850" cy="323850"/>
    <xdr:sp>
      <xdr:nvSpPr>
        <xdr:cNvPr id="3" name="Shape 3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10</xdr:row>
      <xdr:rowOff>0</xdr:rowOff>
    </xdr:from>
    <xdr:ext cx="323850" cy="323850"/>
    <xdr:sp>
      <xdr:nvSpPr>
        <xdr:cNvPr id="3" name="Shape 3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10</xdr:row>
      <xdr:rowOff>0</xdr:rowOff>
    </xdr:from>
    <xdr:ext cx="323850" cy="323850"/>
    <xdr:sp>
      <xdr:nvSpPr>
        <xdr:cNvPr id="3" name="Shape 3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10</xdr:row>
      <xdr:rowOff>1781175</xdr:rowOff>
    </xdr:from>
    <xdr:ext cx="2476500" cy="19907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704850</xdr:colOff>
      <xdr:row>8</xdr:row>
      <xdr:rowOff>171450</xdr:rowOff>
    </xdr:from>
    <xdr:ext cx="2724150" cy="202882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238125</xdr:colOff>
      <xdr:row>20</xdr:row>
      <xdr:rowOff>161925</xdr:rowOff>
    </xdr:from>
    <xdr:ext cx="2476500" cy="1571625"/>
    <xdr:pic>
      <xdr:nvPicPr>
        <xdr:cNvPr id="0" name="image2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466725</xdr:colOff>
      <xdr:row>0</xdr:row>
      <xdr:rowOff>419100</xdr:rowOff>
    </xdr:from>
    <xdr:ext cx="2952750" cy="1447800"/>
    <xdr:pic>
      <xdr:nvPicPr>
        <xdr:cNvPr id="0" name="image36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276225</xdr:colOff>
      <xdr:row>2</xdr:row>
      <xdr:rowOff>38100</xdr:rowOff>
    </xdr:from>
    <xdr:ext cx="3314700" cy="1924050"/>
    <xdr:pic>
      <xdr:nvPicPr>
        <xdr:cNvPr id="0" name="image6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323850</xdr:colOff>
      <xdr:row>11</xdr:row>
      <xdr:rowOff>66675</xdr:rowOff>
    </xdr:from>
    <xdr:ext cx="2657475" cy="1533525"/>
    <xdr:pic>
      <xdr:nvPicPr>
        <xdr:cNvPr id="0" name="image9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542925</xdr:colOff>
      <xdr:row>22</xdr:row>
      <xdr:rowOff>142875</xdr:rowOff>
    </xdr:from>
    <xdr:ext cx="2819400" cy="2276475"/>
    <xdr:pic>
      <xdr:nvPicPr>
        <xdr:cNvPr descr="Interfaz de usuario gráfica, Aplicación, Sitio web&#10;&#10;Descripción generada automáticamente" id="0" name="image16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609600</xdr:colOff>
      <xdr:row>2</xdr:row>
      <xdr:rowOff>114300</xdr:rowOff>
    </xdr:from>
    <xdr:ext cx="2905125" cy="1676400"/>
    <xdr:pic>
      <xdr:nvPicPr>
        <xdr:cNvPr id="0" name="image4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600075</xdr:colOff>
      <xdr:row>10</xdr:row>
      <xdr:rowOff>323850</xdr:rowOff>
    </xdr:from>
    <xdr:ext cx="3276600" cy="2076450"/>
    <xdr:pic>
      <xdr:nvPicPr>
        <xdr:cNvPr id="0" name="image6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323850</xdr:colOff>
      <xdr:row>23</xdr:row>
      <xdr:rowOff>76200</xdr:rowOff>
    </xdr:from>
    <xdr:ext cx="2819400" cy="2295525"/>
    <xdr:pic>
      <xdr:nvPicPr>
        <xdr:cNvPr descr="Interfaz de usuario gráfica, Aplicación, Sitio web&#10;&#10;Descripción generada automáticamente" id="0" name="image16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542925</xdr:colOff>
      <xdr:row>0</xdr:row>
      <xdr:rowOff>0</xdr:rowOff>
    </xdr:from>
    <xdr:ext cx="2314575" cy="1743075"/>
    <xdr:pic>
      <xdr:nvPicPr>
        <xdr:cNvPr id="0" name="image17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514350</xdr:colOff>
      <xdr:row>8</xdr:row>
      <xdr:rowOff>0</xdr:rowOff>
    </xdr:from>
    <xdr:ext cx="3143250" cy="19716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704850</xdr:colOff>
      <xdr:row>0</xdr:row>
      <xdr:rowOff>85725</xdr:rowOff>
    </xdr:from>
    <xdr:ext cx="2257425" cy="1695450"/>
    <xdr:pic>
      <xdr:nvPicPr>
        <xdr:cNvPr id="0" name="image5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://rend.ml/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00000"/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8.0"/>
    <col customWidth="1" min="3" max="3" width="38.0"/>
    <col customWidth="1" min="4" max="4" width="5.43"/>
    <col customWidth="1" min="5" max="20" width="10.71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1"/>
      <c r="T1" s="1"/>
    </row>
    <row r="2" ht="39.75" customHeight="1">
      <c r="A2" s="1"/>
      <c r="B2" s="1"/>
      <c r="C2" s="1"/>
      <c r="D2" s="1"/>
      <c r="E2" s="1"/>
      <c r="F2" s="1"/>
      <c r="G2" s="1"/>
      <c r="H2" s="1"/>
      <c r="I2" s="1"/>
      <c r="J2" s="2"/>
      <c r="K2" s="2"/>
      <c r="L2" s="1"/>
      <c r="M2" s="1"/>
      <c r="N2" s="1"/>
      <c r="O2" s="1"/>
      <c r="P2" s="1"/>
      <c r="Q2" s="1"/>
      <c r="R2" s="1"/>
      <c r="S2" s="1"/>
      <c r="T2" s="1"/>
    </row>
    <row r="3" ht="69.0" customHeight="1">
      <c r="A3" s="1"/>
      <c r="B3" s="3" t="s">
        <v>0</v>
      </c>
      <c r="C3" s="4"/>
      <c r="D3" s="1"/>
      <c r="E3" s="5" t="s">
        <v>1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</row>
    <row r="4" ht="54.75" customHeight="1">
      <c r="A4" s="8"/>
      <c r="B4" s="9" t="s">
        <v>2</v>
      </c>
      <c r="C4" s="10" t="s">
        <v>3</v>
      </c>
      <c r="D4" s="8"/>
      <c r="E4" s="11" t="s">
        <v>4</v>
      </c>
      <c r="F4" s="12"/>
      <c r="G4" s="12"/>
      <c r="H4" s="13"/>
      <c r="I4" s="14" t="s">
        <v>4</v>
      </c>
      <c r="J4" s="12"/>
      <c r="K4" s="12"/>
      <c r="L4" s="12"/>
      <c r="M4" s="15" t="s">
        <v>4</v>
      </c>
      <c r="N4" s="16"/>
      <c r="O4" s="16"/>
      <c r="P4" s="4"/>
      <c r="Q4" s="15" t="s">
        <v>4</v>
      </c>
      <c r="R4" s="16"/>
      <c r="S4" s="16"/>
      <c r="T4" s="4"/>
    </row>
    <row r="5" ht="57.75" customHeight="1">
      <c r="A5" s="1"/>
      <c r="B5" s="17">
        <v>1.0</v>
      </c>
      <c r="C5" s="18" t="s">
        <v>5</v>
      </c>
      <c r="D5" s="1"/>
      <c r="E5" s="19"/>
      <c r="F5" s="20"/>
      <c r="G5" s="20"/>
      <c r="H5" s="21"/>
      <c r="I5" s="20"/>
      <c r="J5" s="22"/>
      <c r="K5" s="22"/>
      <c r="L5" s="20"/>
      <c r="M5" s="23"/>
      <c r="N5" s="24"/>
      <c r="O5" s="24"/>
      <c r="P5" s="25"/>
      <c r="Q5" s="23"/>
      <c r="R5" s="24"/>
      <c r="S5" s="24"/>
      <c r="T5" s="25"/>
    </row>
    <row r="6" ht="57.75" customHeight="1">
      <c r="A6" s="1"/>
      <c r="B6" s="26">
        <v>2.0</v>
      </c>
      <c r="C6" s="18" t="s">
        <v>6</v>
      </c>
      <c r="D6" s="1"/>
      <c r="E6" s="27"/>
      <c r="F6" s="28"/>
      <c r="G6" s="28"/>
      <c r="H6" s="29"/>
      <c r="I6" s="30"/>
      <c r="J6" s="31"/>
      <c r="K6" s="31"/>
      <c r="L6" s="32"/>
      <c r="M6" s="33"/>
      <c r="N6" s="34"/>
      <c r="O6" s="34"/>
      <c r="P6" s="35"/>
      <c r="Q6" s="33"/>
      <c r="R6" s="34"/>
      <c r="S6" s="34"/>
      <c r="T6" s="35"/>
    </row>
    <row r="7" ht="84.0" customHeight="1">
      <c r="A7" s="1"/>
      <c r="B7" s="36">
        <v>3.0</v>
      </c>
      <c r="C7" s="37" t="s">
        <v>7</v>
      </c>
      <c r="D7" s="1"/>
      <c r="E7" s="27"/>
      <c r="F7" s="38"/>
      <c r="G7" s="38"/>
      <c r="H7" s="29"/>
      <c r="I7" s="30"/>
      <c r="J7" s="31"/>
      <c r="K7" s="31"/>
      <c r="L7" s="39"/>
      <c r="M7" s="27"/>
      <c r="N7" s="38"/>
      <c r="O7" s="38"/>
      <c r="P7" s="40"/>
      <c r="Q7" s="27"/>
      <c r="R7" s="38"/>
      <c r="S7" s="41"/>
      <c r="T7" s="40"/>
    </row>
    <row r="8" ht="70.5" customHeight="1">
      <c r="A8" s="1"/>
      <c r="B8" s="36">
        <v>4.0</v>
      </c>
      <c r="C8" s="37" t="s">
        <v>8</v>
      </c>
      <c r="D8" s="1"/>
      <c r="E8" s="27"/>
      <c r="F8" s="28"/>
      <c r="G8" s="28"/>
      <c r="H8" s="29"/>
      <c r="I8" s="30"/>
      <c r="J8" s="31"/>
      <c r="K8" s="42"/>
      <c r="L8" s="39"/>
      <c r="M8" s="27"/>
      <c r="N8" s="38"/>
      <c r="O8" s="38"/>
      <c r="P8" s="40"/>
      <c r="Q8" s="27"/>
      <c r="R8" s="38"/>
      <c r="S8" s="38"/>
      <c r="T8" s="40"/>
    </row>
    <row r="9" ht="102.75" customHeight="1">
      <c r="A9" s="1"/>
      <c r="B9" s="36">
        <v>5.0</v>
      </c>
      <c r="C9" s="37" t="s">
        <v>9</v>
      </c>
      <c r="D9" s="1"/>
      <c r="E9" s="27"/>
      <c r="F9" s="38"/>
      <c r="G9" s="38"/>
      <c r="H9" s="40"/>
      <c r="I9" s="30"/>
      <c r="J9" s="31"/>
      <c r="K9" s="31"/>
      <c r="L9" s="32"/>
      <c r="M9" s="43"/>
      <c r="N9" s="28"/>
      <c r="O9" s="28"/>
      <c r="P9" s="29"/>
      <c r="Q9" s="43"/>
      <c r="R9" s="28"/>
      <c r="S9" s="38"/>
      <c r="T9" s="40"/>
    </row>
    <row r="10" ht="97.5" customHeight="1">
      <c r="A10" s="1"/>
      <c r="B10" s="36">
        <v>6.0</v>
      </c>
      <c r="C10" s="44" t="s">
        <v>10</v>
      </c>
      <c r="D10" s="1"/>
      <c r="E10" s="27"/>
      <c r="F10" s="38"/>
      <c r="G10" s="38"/>
      <c r="H10" s="40"/>
      <c r="I10" s="45"/>
      <c r="J10" s="42"/>
      <c r="K10" s="42"/>
      <c r="L10" s="39"/>
      <c r="M10" s="27"/>
      <c r="N10" s="38"/>
      <c r="O10" s="38"/>
      <c r="P10" s="29"/>
      <c r="Q10" s="43"/>
      <c r="R10" s="28"/>
      <c r="S10" s="28"/>
      <c r="T10" s="29"/>
    </row>
    <row r="11" ht="99.75" customHeight="1">
      <c r="A11" s="1"/>
      <c r="B11" s="36">
        <v>7.0</v>
      </c>
      <c r="C11" s="18" t="s">
        <v>11</v>
      </c>
      <c r="D11" s="1"/>
      <c r="E11" s="27"/>
      <c r="F11" s="38"/>
      <c r="G11" s="28"/>
      <c r="H11" s="29"/>
      <c r="I11" s="30"/>
      <c r="J11" s="31"/>
      <c r="K11" s="31"/>
      <c r="L11" s="32"/>
      <c r="M11" s="43"/>
      <c r="N11" s="28"/>
      <c r="O11" s="38"/>
      <c r="P11" s="40"/>
      <c r="Q11" s="27"/>
      <c r="R11" s="38"/>
      <c r="S11" s="38"/>
      <c r="T11" s="40"/>
    </row>
    <row r="12" ht="100.5" customHeight="1">
      <c r="A12" s="1"/>
      <c r="B12" s="36">
        <v>8.0</v>
      </c>
      <c r="C12" s="46" t="s">
        <v>12</v>
      </c>
      <c r="D12" s="1"/>
      <c r="E12" s="47"/>
      <c r="F12" s="28"/>
      <c r="G12" s="28"/>
      <c r="H12" s="29"/>
      <c r="I12" s="45"/>
      <c r="J12" s="42"/>
      <c r="K12" s="42"/>
      <c r="L12" s="39"/>
      <c r="M12" s="27"/>
      <c r="N12" s="38"/>
      <c r="O12" s="38"/>
      <c r="P12" s="40"/>
      <c r="Q12" s="27"/>
      <c r="R12" s="38"/>
      <c r="S12" s="38"/>
      <c r="T12" s="40"/>
    </row>
    <row r="13" ht="48.0" customHeight="1">
      <c r="A13" s="1"/>
      <c r="B13" s="36">
        <v>9.0</v>
      </c>
      <c r="C13" s="48" t="s">
        <v>13</v>
      </c>
      <c r="D13" s="1"/>
      <c r="E13" s="27"/>
      <c r="F13" s="38"/>
      <c r="G13" s="38"/>
      <c r="H13" s="40"/>
      <c r="I13" s="45"/>
      <c r="J13" s="42"/>
      <c r="K13" s="42"/>
      <c r="L13" s="39"/>
      <c r="M13" s="43"/>
      <c r="N13" s="28"/>
      <c r="O13" s="28"/>
      <c r="P13" s="29"/>
      <c r="Q13" s="43"/>
      <c r="R13" s="28"/>
      <c r="S13" s="28"/>
      <c r="T13" s="29"/>
    </row>
    <row r="14" ht="60.75" customHeight="1">
      <c r="A14" s="49"/>
      <c r="B14" s="50">
        <v>10.0</v>
      </c>
      <c r="C14" s="51" t="s">
        <v>14</v>
      </c>
      <c r="D14" s="49"/>
      <c r="E14" s="52"/>
      <c r="F14" s="31"/>
      <c r="G14" s="28"/>
      <c r="H14" s="29"/>
      <c r="I14" s="30"/>
      <c r="J14" s="28"/>
      <c r="K14" s="28"/>
      <c r="L14" s="32"/>
      <c r="M14" s="27"/>
      <c r="N14" s="38"/>
      <c r="O14" s="38"/>
      <c r="P14" s="40"/>
      <c r="Q14" s="27"/>
      <c r="R14" s="38"/>
      <c r="S14" s="38"/>
      <c r="T14" s="40"/>
    </row>
    <row r="15" ht="117.0" customHeight="1">
      <c r="A15" s="1"/>
      <c r="B15" s="53">
        <v>11.0</v>
      </c>
      <c r="C15" s="54" t="s">
        <v>15</v>
      </c>
      <c r="D15" s="1"/>
      <c r="E15" s="55"/>
      <c r="F15" s="56"/>
      <c r="G15" s="56"/>
      <c r="H15" s="57"/>
      <c r="I15" s="58"/>
      <c r="J15" s="59"/>
      <c r="K15" s="59"/>
      <c r="L15" s="60"/>
      <c r="M15" s="55"/>
      <c r="N15" s="56"/>
      <c r="O15" s="56"/>
      <c r="P15" s="57"/>
      <c r="Q15" s="61"/>
      <c r="R15" s="62"/>
      <c r="S15" s="62"/>
      <c r="T15" s="63"/>
    </row>
    <row r="16" ht="18.75" customHeight="1">
      <c r="A16" s="1"/>
      <c r="B16" s="64"/>
      <c r="C16" s="65"/>
      <c r="D16" s="1"/>
      <c r="E16" s="1"/>
      <c r="F16" s="1"/>
      <c r="G16" s="1"/>
      <c r="H16" s="1"/>
      <c r="I16" s="1"/>
      <c r="J16" s="2"/>
      <c r="K16" s="2"/>
      <c r="L16" s="1"/>
      <c r="M16" s="1"/>
      <c r="N16" s="1"/>
      <c r="O16" s="1"/>
      <c r="P16" s="1"/>
      <c r="Q16" s="1"/>
      <c r="R16" s="1"/>
      <c r="S16" s="1"/>
      <c r="T16" s="1"/>
    </row>
    <row r="17" ht="42.0" customHeight="1">
      <c r="A17" s="1"/>
      <c r="B17" s="64"/>
      <c r="C17" s="66"/>
      <c r="D17" s="1"/>
      <c r="E17" s="1"/>
      <c r="F17" s="1"/>
      <c r="G17" s="1"/>
      <c r="H17" s="1"/>
      <c r="I17" s="1"/>
      <c r="J17" s="2"/>
      <c r="K17" s="2"/>
      <c r="L17" s="1"/>
      <c r="M17" s="1"/>
      <c r="N17" s="1"/>
      <c r="O17" s="1"/>
      <c r="P17" s="1"/>
      <c r="Q17" s="1"/>
      <c r="R17" s="1"/>
      <c r="S17" s="1"/>
      <c r="T17" s="1"/>
    </row>
    <row r="18" ht="36.75" customHeight="1">
      <c r="A18" s="1"/>
      <c r="B18" s="64"/>
      <c r="C18" s="67"/>
      <c r="D18" s="1"/>
      <c r="E18" s="1"/>
      <c r="F18" s="1"/>
      <c r="G18" s="1"/>
      <c r="H18" s="1"/>
      <c r="I18" s="1"/>
      <c r="J18" s="2"/>
      <c r="K18" s="2"/>
      <c r="L18" s="1"/>
      <c r="M18" s="1"/>
      <c r="N18" s="1"/>
      <c r="O18" s="1"/>
      <c r="P18" s="1"/>
      <c r="Q18" s="1"/>
      <c r="R18" s="1"/>
      <c r="S18" s="1"/>
      <c r="T18" s="1"/>
    </row>
    <row r="19" ht="36.75" customHeight="1">
      <c r="A19" s="1"/>
      <c r="B19" s="64"/>
      <c r="C19" s="67"/>
      <c r="D19" s="1"/>
      <c r="E19" s="1"/>
      <c r="F19" s="1"/>
      <c r="G19" s="1"/>
      <c r="H19" s="1"/>
      <c r="I19" s="1"/>
      <c r="J19" s="2"/>
      <c r="K19" s="2"/>
      <c r="L19" s="1"/>
      <c r="M19" s="1"/>
      <c r="N19" s="1"/>
      <c r="O19" s="1"/>
      <c r="P19" s="1"/>
      <c r="Q19" s="1"/>
      <c r="R19" s="1"/>
      <c r="S19" s="1"/>
      <c r="T19" s="1"/>
    </row>
    <row r="20" ht="35.25" customHeight="1">
      <c r="A20" s="1"/>
      <c r="B20" s="64"/>
      <c r="C20" s="67"/>
      <c r="D20" s="1"/>
      <c r="E20" s="1"/>
      <c r="F20" s="1"/>
      <c r="G20" s="1"/>
      <c r="H20" s="1"/>
      <c r="I20" s="1"/>
      <c r="J20" s="2"/>
      <c r="K20" s="2"/>
      <c r="L20" s="1"/>
      <c r="M20" s="1"/>
      <c r="N20" s="1"/>
      <c r="O20" s="1"/>
      <c r="P20" s="1"/>
      <c r="Q20" s="1"/>
      <c r="R20" s="1"/>
      <c r="S20" s="1"/>
      <c r="T20" s="1"/>
    </row>
    <row r="21" ht="38.25" customHeight="1">
      <c r="A21" s="1"/>
      <c r="B21" s="64"/>
      <c r="C21" s="67"/>
      <c r="D21" s="1"/>
      <c r="E21" s="1"/>
      <c r="F21" s="1"/>
      <c r="G21" s="1"/>
      <c r="H21" s="1"/>
      <c r="I21" s="1"/>
      <c r="J21" s="2"/>
      <c r="K21" s="2"/>
      <c r="L21" s="1"/>
      <c r="M21" s="1"/>
      <c r="N21" s="1"/>
      <c r="O21" s="1"/>
      <c r="P21" s="1"/>
      <c r="Q21" s="1"/>
      <c r="R21" s="1"/>
      <c r="S21" s="1"/>
      <c r="T21" s="1"/>
    </row>
    <row r="22" ht="39.75" customHeight="1">
      <c r="A22" s="1"/>
      <c r="B22" s="64"/>
      <c r="C22" s="66"/>
      <c r="D22" s="1"/>
      <c r="E22" s="1"/>
      <c r="F22" s="1"/>
      <c r="G22" s="1"/>
      <c r="H22" s="1"/>
      <c r="I22" s="1"/>
      <c r="J22" s="2"/>
      <c r="K22" s="2"/>
      <c r="L22" s="1"/>
      <c r="M22" s="1"/>
      <c r="N22" s="1"/>
      <c r="O22" s="1"/>
      <c r="P22" s="1"/>
      <c r="Q22" s="1"/>
      <c r="R22" s="1"/>
      <c r="S22" s="1"/>
      <c r="T22" s="1"/>
    </row>
    <row r="23" ht="18.75" customHeight="1">
      <c r="A23" s="1"/>
      <c r="B23" s="64"/>
      <c r="C23" s="66"/>
      <c r="D23" s="1"/>
      <c r="E23" s="1"/>
      <c r="F23" s="1"/>
      <c r="G23" s="1"/>
      <c r="H23" s="1"/>
      <c r="I23" s="1"/>
      <c r="J23" s="2"/>
      <c r="K23" s="2"/>
      <c r="L23" s="1"/>
      <c r="M23" s="1"/>
      <c r="N23" s="1"/>
      <c r="O23" s="1"/>
      <c r="P23" s="1"/>
      <c r="Q23" s="1"/>
      <c r="R23" s="1"/>
      <c r="S23" s="1"/>
      <c r="T23" s="1"/>
    </row>
    <row r="24" ht="54.0" customHeight="1">
      <c r="A24" s="1"/>
      <c r="B24" s="64"/>
      <c r="C24" s="66"/>
      <c r="D24" s="1"/>
      <c r="E24" s="1"/>
      <c r="F24" s="1"/>
      <c r="G24" s="1"/>
      <c r="H24" s="1"/>
      <c r="I24" s="1"/>
      <c r="J24" s="68"/>
      <c r="K24" s="69"/>
      <c r="L24" s="49"/>
      <c r="M24" s="49"/>
      <c r="N24" s="49"/>
      <c r="O24" s="1"/>
      <c r="P24" s="1"/>
      <c r="Q24" s="1"/>
      <c r="R24" s="1"/>
      <c r="S24" s="1"/>
      <c r="T24" s="1"/>
    </row>
    <row r="25" ht="18.75" customHeight="1">
      <c r="A25" s="1"/>
      <c r="B25" s="1"/>
      <c r="C25" s="1"/>
      <c r="D25" s="1"/>
      <c r="E25" s="1"/>
      <c r="F25" s="1"/>
      <c r="G25" s="1"/>
      <c r="H25" s="1"/>
      <c r="I25" s="1"/>
      <c r="J25" s="69"/>
      <c r="K25" s="69"/>
      <c r="L25" s="49"/>
      <c r="M25" s="49"/>
      <c r="N25" s="49"/>
      <c r="O25" s="1"/>
      <c r="P25" s="1"/>
      <c r="Q25" s="1"/>
      <c r="R25" s="1"/>
      <c r="S25" s="1"/>
      <c r="T25" s="1"/>
    </row>
    <row r="26" ht="18.75" customHeight="1">
      <c r="A26" s="1"/>
      <c r="B26" s="1"/>
      <c r="C26" s="1"/>
      <c r="D26" s="1"/>
      <c r="E26" s="1"/>
      <c r="F26" s="1"/>
      <c r="G26" s="1"/>
      <c r="H26" s="1"/>
      <c r="I26" s="1"/>
      <c r="J26" s="2"/>
      <c r="K26" s="2"/>
      <c r="L26" s="1"/>
      <c r="M26" s="1"/>
      <c r="N26" s="1"/>
      <c r="O26" s="1"/>
      <c r="P26" s="1"/>
      <c r="Q26" s="1"/>
      <c r="R26" s="1"/>
      <c r="S26" s="1"/>
      <c r="T26" s="1"/>
    </row>
    <row r="27" ht="18.75" customHeight="1">
      <c r="A27" s="1"/>
      <c r="B27" s="1"/>
      <c r="C27" s="1"/>
      <c r="D27" s="1"/>
      <c r="E27" s="1"/>
      <c r="F27" s="1"/>
      <c r="G27" s="1"/>
      <c r="H27" s="1"/>
      <c r="I27" s="1"/>
      <c r="J27" s="2"/>
      <c r="K27" s="2"/>
      <c r="L27" s="1"/>
      <c r="M27" s="1"/>
      <c r="N27" s="1"/>
      <c r="O27" s="1"/>
      <c r="P27" s="1"/>
      <c r="Q27" s="1"/>
      <c r="R27" s="1"/>
      <c r="S27" s="1"/>
      <c r="T27" s="1"/>
    </row>
    <row r="28" ht="18.75" customHeight="1">
      <c r="A28" s="1"/>
      <c r="B28" s="1"/>
      <c r="C28" s="1"/>
      <c r="D28" s="1"/>
      <c r="E28" s="1"/>
      <c r="F28" s="1"/>
      <c r="G28" s="1"/>
      <c r="H28" s="1"/>
      <c r="I28" s="1"/>
      <c r="J28" s="2"/>
      <c r="K28" s="2"/>
      <c r="L28" s="1"/>
      <c r="M28" s="1"/>
      <c r="N28" s="1"/>
      <c r="O28" s="1"/>
      <c r="P28" s="1"/>
      <c r="Q28" s="1"/>
      <c r="R28" s="1"/>
      <c r="S28" s="1"/>
      <c r="T28" s="1"/>
    </row>
    <row r="29" ht="18.75" customHeight="1">
      <c r="A29" s="1"/>
      <c r="B29" s="1"/>
      <c r="C29" s="1"/>
      <c r="D29" s="1"/>
      <c r="E29" s="1"/>
      <c r="F29" s="1"/>
      <c r="G29" s="1"/>
      <c r="H29" s="1"/>
      <c r="I29" s="1"/>
      <c r="J29" s="2"/>
      <c r="K29" s="2"/>
      <c r="L29" s="1"/>
      <c r="M29" s="1"/>
      <c r="N29" s="1"/>
      <c r="O29" s="1"/>
      <c r="P29" s="1"/>
      <c r="Q29" s="1"/>
      <c r="R29" s="1"/>
      <c r="S29" s="1"/>
      <c r="T29" s="1"/>
    </row>
    <row r="30" ht="18.75" customHeight="1">
      <c r="A30" s="1"/>
      <c r="B30" s="1"/>
      <c r="C30" s="1"/>
      <c r="D30" s="1"/>
      <c r="E30" s="1"/>
      <c r="F30" s="1"/>
      <c r="G30" s="1"/>
      <c r="H30" s="1"/>
      <c r="I30" s="1"/>
      <c r="J30" s="2"/>
      <c r="K30" s="2"/>
      <c r="L30" s="1"/>
      <c r="M30" s="1"/>
      <c r="N30" s="1"/>
      <c r="O30" s="1"/>
      <c r="P30" s="1"/>
      <c r="Q30" s="1"/>
      <c r="R30" s="1"/>
      <c r="S30" s="1"/>
      <c r="T30" s="1"/>
    </row>
    <row r="31" ht="18.75" customHeight="1">
      <c r="A31" s="1"/>
      <c r="B31" s="1"/>
      <c r="C31" s="1"/>
      <c r="D31" s="1"/>
      <c r="E31" s="1"/>
      <c r="F31" s="1"/>
      <c r="G31" s="1"/>
      <c r="H31" s="1"/>
      <c r="I31" s="1"/>
      <c r="J31" s="2"/>
      <c r="K31" s="2"/>
      <c r="L31" s="1"/>
      <c r="M31" s="1"/>
      <c r="N31" s="1"/>
      <c r="O31" s="1"/>
      <c r="P31" s="1"/>
      <c r="Q31" s="1"/>
      <c r="R31" s="1"/>
      <c r="S31" s="1"/>
      <c r="T31" s="1"/>
    </row>
    <row r="32" ht="18.75" customHeight="1">
      <c r="A32" s="1"/>
      <c r="B32" s="1"/>
      <c r="C32" s="1"/>
      <c r="D32" s="1"/>
      <c r="E32" s="1"/>
      <c r="F32" s="1"/>
      <c r="G32" s="1"/>
      <c r="H32" s="1"/>
      <c r="I32" s="1"/>
      <c r="J32" s="2"/>
      <c r="K32" s="2"/>
      <c r="L32" s="1"/>
      <c r="M32" s="1"/>
      <c r="N32" s="1"/>
      <c r="O32" s="1"/>
      <c r="P32" s="1"/>
      <c r="Q32" s="1"/>
      <c r="R32" s="1"/>
      <c r="S32" s="1"/>
      <c r="T32" s="1"/>
    </row>
    <row r="33" ht="18.75" customHeight="1">
      <c r="A33" s="1"/>
      <c r="B33" s="1"/>
      <c r="C33" s="1"/>
      <c r="D33" s="1"/>
      <c r="E33" s="1"/>
      <c r="F33" s="1"/>
      <c r="G33" s="1"/>
      <c r="H33" s="1"/>
      <c r="I33" s="1"/>
      <c r="J33" s="2"/>
      <c r="K33" s="2"/>
      <c r="L33" s="1"/>
      <c r="M33" s="1"/>
      <c r="N33" s="1"/>
      <c r="O33" s="1"/>
      <c r="P33" s="1"/>
      <c r="Q33" s="1"/>
      <c r="R33" s="1"/>
      <c r="S33" s="1"/>
      <c r="T33" s="1"/>
    </row>
    <row r="34" ht="18.75" customHeight="1">
      <c r="A34" s="1"/>
      <c r="B34" s="1"/>
      <c r="C34" s="1"/>
      <c r="D34" s="1"/>
      <c r="E34" s="1"/>
      <c r="F34" s="1"/>
      <c r="G34" s="1"/>
      <c r="H34" s="1"/>
      <c r="I34" s="1"/>
      <c r="J34" s="2"/>
      <c r="K34" s="2"/>
      <c r="L34" s="1"/>
      <c r="M34" s="1"/>
      <c r="N34" s="1"/>
      <c r="O34" s="1"/>
      <c r="P34" s="1"/>
      <c r="Q34" s="1"/>
      <c r="R34" s="1"/>
      <c r="S34" s="1"/>
      <c r="T34" s="1"/>
    </row>
    <row r="35" ht="18.75" customHeight="1">
      <c r="A35" s="1"/>
      <c r="B35" s="1"/>
      <c r="C35" s="1"/>
      <c r="D35" s="1"/>
      <c r="E35" s="1"/>
      <c r="F35" s="1"/>
      <c r="G35" s="1"/>
      <c r="H35" s="1"/>
      <c r="I35" s="1"/>
      <c r="J35" s="2"/>
      <c r="K35" s="2"/>
      <c r="L35" s="1"/>
      <c r="M35" s="1"/>
      <c r="N35" s="1"/>
      <c r="O35" s="1"/>
      <c r="P35" s="1"/>
      <c r="Q35" s="1"/>
      <c r="R35" s="1"/>
      <c r="S35" s="1"/>
      <c r="T35" s="1"/>
    </row>
    <row r="36" ht="18.75" customHeight="1">
      <c r="A36" s="1"/>
      <c r="B36" s="1"/>
      <c r="C36" s="1"/>
      <c r="D36" s="1"/>
      <c r="E36" s="1"/>
      <c r="F36" s="1"/>
      <c r="G36" s="1"/>
      <c r="H36" s="1"/>
      <c r="I36" s="1"/>
      <c r="J36" s="2"/>
      <c r="K36" s="2"/>
      <c r="L36" s="1"/>
      <c r="M36" s="1"/>
      <c r="N36" s="1"/>
      <c r="O36" s="1"/>
      <c r="P36" s="1"/>
      <c r="Q36" s="1"/>
      <c r="R36" s="1"/>
      <c r="S36" s="1"/>
      <c r="T36" s="1"/>
    </row>
    <row r="37" ht="18.75" customHeight="1">
      <c r="A37" s="1"/>
      <c r="B37" s="1"/>
      <c r="C37" s="1"/>
      <c r="D37" s="1"/>
      <c r="E37" s="1"/>
      <c r="F37" s="1"/>
      <c r="G37" s="1"/>
      <c r="H37" s="1"/>
      <c r="I37" s="1"/>
      <c r="J37" s="2"/>
      <c r="K37" s="2"/>
      <c r="L37" s="1"/>
      <c r="M37" s="1"/>
      <c r="N37" s="1"/>
      <c r="O37" s="1"/>
      <c r="P37" s="1"/>
      <c r="Q37" s="1"/>
      <c r="R37" s="1"/>
      <c r="S37" s="1"/>
      <c r="T37" s="1"/>
    </row>
    <row r="38" ht="18.75" customHeight="1">
      <c r="A38" s="1"/>
      <c r="B38" s="1"/>
      <c r="C38" s="1"/>
      <c r="D38" s="1"/>
      <c r="E38" s="1"/>
      <c r="F38" s="1"/>
      <c r="G38" s="1"/>
      <c r="H38" s="1"/>
      <c r="I38" s="1"/>
      <c r="J38" s="2"/>
      <c r="K38" s="2"/>
      <c r="L38" s="1"/>
      <c r="M38" s="1"/>
      <c r="N38" s="1"/>
      <c r="O38" s="1"/>
      <c r="P38" s="1"/>
      <c r="Q38" s="1"/>
      <c r="R38" s="1"/>
      <c r="S38" s="1"/>
      <c r="T38" s="1"/>
    </row>
    <row r="39" ht="18.75" customHeight="1">
      <c r="A39" s="1"/>
      <c r="B39" s="1"/>
      <c r="C39" s="1"/>
      <c r="D39" s="1"/>
      <c r="E39" s="1"/>
      <c r="F39" s="1"/>
      <c r="G39" s="1"/>
      <c r="H39" s="1"/>
      <c r="I39" s="1"/>
      <c r="J39" s="2"/>
      <c r="K39" s="2"/>
      <c r="L39" s="1"/>
      <c r="M39" s="1"/>
      <c r="N39" s="1"/>
      <c r="O39" s="1"/>
      <c r="P39" s="1"/>
      <c r="Q39" s="1"/>
      <c r="R39" s="1"/>
      <c r="S39" s="1"/>
      <c r="T39" s="1"/>
    </row>
    <row r="40" ht="18.75" customHeight="1">
      <c r="A40" s="1"/>
      <c r="B40" s="1"/>
      <c r="C40" s="1"/>
      <c r="D40" s="1"/>
      <c r="E40" s="1"/>
      <c r="F40" s="1"/>
      <c r="G40" s="1"/>
      <c r="H40" s="1"/>
      <c r="I40" s="1"/>
      <c r="J40" s="2"/>
      <c r="K40" s="2"/>
      <c r="L40" s="1"/>
      <c r="M40" s="1"/>
      <c r="N40" s="1"/>
      <c r="O40" s="1"/>
      <c r="P40" s="1"/>
      <c r="Q40" s="1"/>
      <c r="R40" s="1"/>
      <c r="S40" s="1"/>
      <c r="T40" s="1"/>
    </row>
    <row r="41" ht="18.75" customHeight="1">
      <c r="A41" s="1"/>
      <c r="B41" s="1"/>
      <c r="C41" s="1"/>
      <c r="D41" s="1"/>
      <c r="E41" s="1"/>
      <c r="F41" s="1"/>
      <c r="G41" s="1"/>
      <c r="H41" s="1"/>
      <c r="I41" s="1"/>
      <c r="J41" s="2"/>
      <c r="K41" s="2"/>
      <c r="L41" s="1"/>
      <c r="M41" s="1"/>
      <c r="N41" s="1"/>
      <c r="O41" s="1"/>
      <c r="P41" s="1"/>
      <c r="Q41" s="1"/>
      <c r="R41" s="1"/>
      <c r="S41" s="1"/>
      <c r="T41" s="1"/>
    </row>
    <row r="42" ht="18.75" customHeight="1">
      <c r="A42" s="1"/>
      <c r="B42" s="1"/>
      <c r="C42" s="1"/>
      <c r="D42" s="1"/>
      <c r="E42" s="1"/>
      <c r="F42" s="1"/>
      <c r="G42" s="1"/>
      <c r="H42" s="1"/>
      <c r="I42" s="1"/>
      <c r="J42" s="2"/>
      <c r="K42" s="2"/>
      <c r="L42" s="1"/>
      <c r="M42" s="1"/>
      <c r="N42" s="1"/>
      <c r="O42" s="1"/>
      <c r="P42" s="1"/>
      <c r="Q42" s="1"/>
      <c r="R42" s="1"/>
      <c r="S42" s="1"/>
      <c r="T42" s="1"/>
    </row>
    <row r="43" ht="18.75" customHeight="1">
      <c r="A43" s="1"/>
      <c r="B43" s="1"/>
      <c r="C43" s="1"/>
      <c r="D43" s="1"/>
      <c r="E43" s="1"/>
      <c r="F43" s="1"/>
      <c r="G43" s="1"/>
      <c r="H43" s="1"/>
      <c r="I43" s="1"/>
      <c r="J43" s="2"/>
      <c r="K43" s="2"/>
      <c r="L43" s="1"/>
      <c r="M43" s="1"/>
      <c r="N43" s="1"/>
      <c r="O43" s="1"/>
      <c r="P43" s="1"/>
      <c r="Q43" s="1"/>
      <c r="R43" s="1"/>
      <c r="S43" s="1"/>
      <c r="T43" s="1"/>
    </row>
    <row r="44" ht="18.75" customHeight="1">
      <c r="A44" s="1"/>
      <c r="B44" s="1"/>
      <c r="C44" s="1"/>
      <c r="D44" s="1"/>
      <c r="E44" s="1"/>
      <c r="F44" s="1"/>
      <c r="G44" s="1"/>
      <c r="H44" s="1"/>
      <c r="I44" s="1"/>
      <c r="J44" s="2"/>
      <c r="K44" s="2"/>
      <c r="L44" s="1"/>
      <c r="M44" s="1"/>
      <c r="N44" s="1"/>
      <c r="O44" s="1"/>
      <c r="P44" s="1"/>
      <c r="Q44" s="1"/>
      <c r="R44" s="1"/>
      <c r="S44" s="1"/>
      <c r="T44" s="1"/>
    </row>
    <row r="45" ht="18.75" customHeight="1">
      <c r="A45" s="1"/>
      <c r="B45" s="1"/>
      <c r="C45" s="1"/>
      <c r="D45" s="1"/>
      <c r="E45" s="1"/>
      <c r="F45" s="1"/>
      <c r="G45" s="1"/>
      <c r="H45" s="1"/>
      <c r="I45" s="1"/>
      <c r="J45" s="2"/>
      <c r="K45" s="2"/>
      <c r="L45" s="1"/>
      <c r="M45" s="1"/>
      <c r="N45" s="1"/>
      <c r="O45" s="1"/>
      <c r="P45" s="1"/>
      <c r="Q45" s="1"/>
      <c r="R45" s="1"/>
      <c r="S45" s="1"/>
      <c r="T45" s="1"/>
    </row>
    <row r="46" ht="18.75" customHeight="1">
      <c r="A46" s="1"/>
      <c r="B46" s="1"/>
      <c r="C46" s="1"/>
      <c r="D46" s="1"/>
      <c r="E46" s="1"/>
      <c r="F46" s="1"/>
      <c r="G46" s="1"/>
      <c r="H46" s="1"/>
      <c r="I46" s="1"/>
      <c r="J46" s="2"/>
      <c r="K46" s="2"/>
      <c r="L46" s="1"/>
      <c r="M46" s="1"/>
      <c r="N46" s="1"/>
      <c r="O46" s="1"/>
      <c r="P46" s="1"/>
      <c r="Q46" s="1"/>
      <c r="R46" s="1"/>
      <c r="S46" s="1"/>
      <c r="T46" s="1"/>
    </row>
    <row r="47" ht="18.75" customHeight="1">
      <c r="A47" s="1"/>
      <c r="B47" s="1"/>
      <c r="C47" s="1"/>
      <c r="D47" s="1"/>
      <c r="E47" s="1"/>
      <c r="F47" s="1"/>
      <c r="G47" s="1"/>
      <c r="H47" s="1"/>
      <c r="I47" s="1"/>
      <c r="J47" s="2"/>
      <c r="K47" s="2"/>
      <c r="L47" s="1"/>
      <c r="M47" s="1"/>
      <c r="N47" s="1"/>
      <c r="O47" s="1"/>
      <c r="P47" s="1"/>
      <c r="Q47" s="1"/>
      <c r="R47" s="1"/>
      <c r="S47" s="1"/>
      <c r="T47" s="1"/>
    </row>
    <row r="48" ht="18.75" customHeight="1">
      <c r="A48" s="1"/>
      <c r="B48" s="1"/>
      <c r="C48" s="1"/>
      <c r="D48" s="1"/>
      <c r="E48" s="1"/>
      <c r="F48" s="1"/>
      <c r="G48" s="1"/>
      <c r="H48" s="1"/>
      <c r="I48" s="1"/>
      <c r="J48" s="2"/>
      <c r="K48" s="2"/>
      <c r="L48" s="1"/>
      <c r="M48" s="1"/>
      <c r="N48" s="1"/>
      <c r="O48" s="1"/>
      <c r="P48" s="1"/>
      <c r="Q48" s="1"/>
      <c r="R48" s="1"/>
      <c r="S48" s="1"/>
      <c r="T48" s="1"/>
    </row>
    <row r="49" ht="18.75" customHeight="1">
      <c r="A49" s="1"/>
      <c r="B49" s="1"/>
      <c r="C49" s="1"/>
      <c r="D49" s="1"/>
      <c r="E49" s="1"/>
      <c r="F49" s="1"/>
      <c r="G49" s="1"/>
      <c r="H49" s="1"/>
      <c r="I49" s="1"/>
      <c r="J49" s="2"/>
      <c r="K49" s="2"/>
      <c r="L49" s="1"/>
      <c r="M49" s="1"/>
      <c r="N49" s="1"/>
      <c r="O49" s="1"/>
      <c r="P49" s="1"/>
      <c r="Q49" s="1"/>
      <c r="R49" s="1"/>
      <c r="S49" s="1"/>
      <c r="T49" s="1"/>
    </row>
    <row r="50" ht="18.75" customHeight="1">
      <c r="A50" s="1"/>
      <c r="B50" s="1"/>
      <c r="C50" s="1"/>
      <c r="D50" s="1"/>
      <c r="E50" s="1"/>
      <c r="F50" s="1"/>
      <c r="G50" s="1"/>
      <c r="H50" s="1"/>
      <c r="I50" s="1"/>
      <c r="J50" s="2"/>
      <c r="K50" s="2"/>
      <c r="L50" s="1"/>
      <c r="M50" s="1"/>
      <c r="N50" s="1"/>
      <c r="O50" s="1"/>
      <c r="P50" s="1"/>
      <c r="Q50" s="1"/>
      <c r="R50" s="1"/>
      <c r="S50" s="1"/>
      <c r="T50" s="1"/>
    </row>
    <row r="51" ht="18.75" customHeight="1">
      <c r="A51" s="1"/>
      <c r="B51" s="1"/>
      <c r="C51" s="1"/>
      <c r="D51" s="1"/>
      <c r="E51" s="1"/>
      <c r="F51" s="1"/>
      <c r="G51" s="1"/>
      <c r="H51" s="1"/>
      <c r="I51" s="1"/>
      <c r="J51" s="2"/>
      <c r="K51" s="2"/>
      <c r="L51" s="1"/>
      <c r="M51" s="1"/>
      <c r="N51" s="1"/>
      <c r="O51" s="1"/>
      <c r="P51" s="1"/>
      <c r="Q51" s="1"/>
      <c r="R51" s="1"/>
      <c r="S51" s="1"/>
      <c r="T51" s="1"/>
    </row>
    <row r="52" ht="18.75" customHeight="1">
      <c r="A52" s="1"/>
      <c r="B52" s="1"/>
      <c r="C52" s="1"/>
      <c r="D52" s="1"/>
      <c r="E52" s="1"/>
      <c r="F52" s="1"/>
      <c r="G52" s="1"/>
      <c r="H52" s="1"/>
      <c r="I52" s="1"/>
      <c r="J52" s="2"/>
      <c r="K52" s="2"/>
      <c r="L52" s="1"/>
      <c r="M52" s="1"/>
      <c r="N52" s="1"/>
      <c r="O52" s="1"/>
      <c r="P52" s="1"/>
      <c r="Q52" s="1"/>
      <c r="R52" s="1"/>
      <c r="S52" s="1"/>
      <c r="T52" s="1"/>
    </row>
    <row r="53" ht="18.75" customHeight="1">
      <c r="A53" s="1"/>
      <c r="B53" s="1"/>
      <c r="C53" s="1"/>
      <c r="D53" s="1"/>
      <c r="E53" s="1"/>
      <c r="F53" s="1"/>
      <c r="G53" s="1"/>
      <c r="H53" s="1"/>
      <c r="I53" s="1"/>
      <c r="J53" s="2"/>
      <c r="K53" s="2"/>
      <c r="L53" s="1"/>
      <c r="M53" s="1"/>
      <c r="N53" s="1"/>
      <c r="O53" s="1"/>
      <c r="P53" s="1"/>
      <c r="Q53" s="1"/>
      <c r="R53" s="1"/>
      <c r="S53" s="1"/>
      <c r="T53" s="1"/>
    </row>
    <row r="54" ht="18.75" customHeight="1">
      <c r="A54" s="1"/>
      <c r="B54" s="1"/>
      <c r="C54" s="1"/>
      <c r="D54" s="1"/>
      <c r="E54" s="1"/>
      <c r="F54" s="1"/>
      <c r="G54" s="1"/>
      <c r="H54" s="1"/>
      <c r="I54" s="1"/>
      <c r="J54" s="2"/>
      <c r="K54" s="2"/>
      <c r="L54" s="1"/>
      <c r="M54" s="1"/>
      <c r="N54" s="1"/>
      <c r="O54" s="1"/>
      <c r="P54" s="1"/>
      <c r="Q54" s="1"/>
      <c r="R54" s="1"/>
      <c r="S54" s="1"/>
      <c r="T54" s="1"/>
    </row>
    <row r="55" ht="18.75" customHeight="1">
      <c r="A55" s="1"/>
      <c r="B55" s="1"/>
      <c r="C55" s="1"/>
      <c r="D55" s="1"/>
      <c r="E55" s="1"/>
      <c r="F55" s="1"/>
      <c r="G55" s="1"/>
      <c r="H55" s="1"/>
      <c r="I55" s="1"/>
      <c r="J55" s="2"/>
      <c r="K55" s="2"/>
      <c r="L55" s="1"/>
      <c r="M55" s="1"/>
      <c r="N55" s="1"/>
      <c r="O55" s="1"/>
      <c r="P55" s="1"/>
      <c r="Q55" s="1"/>
      <c r="R55" s="1"/>
      <c r="S55" s="1"/>
      <c r="T55" s="1"/>
    </row>
    <row r="56" ht="18.75" customHeight="1">
      <c r="A56" s="1"/>
      <c r="B56" s="1"/>
      <c r="C56" s="1"/>
      <c r="D56" s="1"/>
      <c r="E56" s="1"/>
      <c r="F56" s="1"/>
      <c r="G56" s="1"/>
      <c r="H56" s="1"/>
      <c r="I56" s="1"/>
      <c r="J56" s="2"/>
      <c r="K56" s="2"/>
      <c r="L56" s="1"/>
      <c r="M56" s="1"/>
      <c r="N56" s="1"/>
      <c r="O56" s="1"/>
      <c r="P56" s="1"/>
      <c r="Q56" s="1"/>
      <c r="R56" s="1"/>
      <c r="S56" s="1"/>
      <c r="T56" s="1"/>
    </row>
    <row r="57" ht="18.75" customHeight="1">
      <c r="A57" s="1"/>
      <c r="B57" s="1"/>
      <c r="C57" s="1"/>
      <c r="D57" s="1"/>
      <c r="E57" s="1"/>
      <c r="F57" s="1"/>
      <c r="G57" s="1"/>
      <c r="H57" s="1"/>
      <c r="I57" s="1"/>
      <c r="J57" s="2"/>
      <c r="K57" s="2"/>
      <c r="L57" s="1"/>
      <c r="M57" s="1"/>
      <c r="N57" s="1"/>
      <c r="O57" s="1"/>
      <c r="P57" s="1"/>
      <c r="Q57" s="1"/>
      <c r="R57" s="1"/>
      <c r="S57" s="1"/>
      <c r="T57" s="1"/>
    </row>
    <row r="58" ht="18.75" customHeight="1">
      <c r="A58" s="1"/>
      <c r="B58" s="1"/>
      <c r="C58" s="1"/>
      <c r="D58" s="1"/>
      <c r="E58" s="1"/>
      <c r="F58" s="1"/>
      <c r="G58" s="1"/>
      <c r="H58" s="1"/>
      <c r="I58" s="1"/>
      <c r="J58" s="2"/>
      <c r="K58" s="2"/>
      <c r="L58" s="1"/>
      <c r="M58" s="1"/>
      <c r="N58" s="1"/>
      <c r="O58" s="1"/>
      <c r="P58" s="1"/>
      <c r="Q58" s="1"/>
      <c r="R58" s="1"/>
      <c r="S58" s="1"/>
      <c r="T58" s="1"/>
    </row>
    <row r="59" ht="18.75" customHeight="1">
      <c r="A59" s="1"/>
      <c r="B59" s="1"/>
      <c r="C59" s="1"/>
      <c r="D59" s="1"/>
      <c r="E59" s="1"/>
      <c r="F59" s="1"/>
      <c r="G59" s="1"/>
      <c r="H59" s="1"/>
      <c r="I59" s="1"/>
      <c r="J59" s="2"/>
      <c r="K59" s="2"/>
      <c r="L59" s="1"/>
      <c r="M59" s="1"/>
      <c r="N59" s="1"/>
      <c r="O59" s="1"/>
      <c r="P59" s="1"/>
      <c r="Q59" s="1"/>
      <c r="R59" s="1"/>
      <c r="S59" s="1"/>
      <c r="T59" s="1"/>
    </row>
    <row r="60" ht="18.75" customHeight="1">
      <c r="A60" s="1"/>
      <c r="B60" s="1"/>
      <c r="C60" s="1"/>
      <c r="D60" s="1"/>
      <c r="E60" s="1"/>
      <c r="F60" s="1"/>
      <c r="G60" s="1"/>
      <c r="H60" s="1"/>
      <c r="I60" s="1"/>
      <c r="J60" s="2"/>
      <c r="K60" s="2"/>
      <c r="L60" s="1"/>
      <c r="M60" s="1"/>
      <c r="N60" s="1"/>
      <c r="O60" s="1"/>
      <c r="P60" s="1"/>
      <c r="Q60" s="1"/>
      <c r="R60" s="1"/>
      <c r="S60" s="1"/>
      <c r="T60" s="1"/>
    </row>
    <row r="61" ht="18.75" customHeight="1">
      <c r="A61" s="1"/>
      <c r="B61" s="1"/>
      <c r="C61" s="1"/>
      <c r="D61" s="1"/>
      <c r="E61" s="1"/>
      <c r="F61" s="1"/>
      <c r="G61" s="1"/>
      <c r="H61" s="1"/>
      <c r="I61" s="1"/>
      <c r="J61" s="2"/>
      <c r="K61" s="2"/>
      <c r="L61" s="1"/>
      <c r="M61" s="1"/>
      <c r="N61" s="1"/>
      <c r="O61" s="1"/>
      <c r="P61" s="1"/>
      <c r="Q61" s="1"/>
      <c r="R61" s="1"/>
      <c r="S61" s="1"/>
      <c r="T61" s="1"/>
    </row>
    <row r="62" ht="18.75" customHeight="1">
      <c r="A62" s="1"/>
      <c r="B62" s="1"/>
      <c r="C62" s="1"/>
      <c r="D62" s="1"/>
      <c r="E62" s="1"/>
      <c r="F62" s="1"/>
      <c r="G62" s="1"/>
      <c r="H62" s="1"/>
      <c r="I62" s="1"/>
      <c r="J62" s="2"/>
      <c r="K62" s="2"/>
      <c r="L62" s="1"/>
      <c r="M62" s="1"/>
      <c r="N62" s="1"/>
      <c r="O62" s="1"/>
      <c r="P62" s="1"/>
      <c r="Q62" s="1"/>
      <c r="R62" s="1"/>
      <c r="S62" s="1"/>
      <c r="T62" s="1"/>
    </row>
    <row r="63" ht="18.75" customHeight="1">
      <c r="A63" s="1"/>
      <c r="B63" s="1"/>
      <c r="C63" s="1"/>
      <c r="D63" s="1"/>
      <c r="E63" s="1"/>
      <c r="F63" s="1"/>
      <c r="G63" s="1"/>
      <c r="H63" s="1"/>
      <c r="I63" s="1"/>
      <c r="J63" s="2"/>
      <c r="K63" s="2"/>
      <c r="L63" s="1"/>
      <c r="M63" s="1"/>
      <c r="N63" s="1"/>
      <c r="O63" s="1"/>
      <c r="P63" s="1"/>
      <c r="Q63" s="1"/>
      <c r="R63" s="1"/>
      <c r="S63" s="1"/>
      <c r="T63" s="1"/>
    </row>
    <row r="64" ht="18.75" customHeight="1">
      <c r="A64" s="1"/>
      <c r="B64" s="1"/>
      <c r="C64" s="1"/>
      <c r="D64" s="1"/>
      <c r="E64" s="1"/>
      <c r="F64" s="1"/>
      <c r="G64" s="1"/>
      <c r="H64" s="1"/>
      <c r="I64" s="1"/>
      <c r="J64" s="2"/>
      <c r="K64" s="2"/>
      <c r="L64" s="1"/>
      <c r="M64" s="1"/>
      <c r="N64" s="1"/>
      <c r="O64" s="1"/>
      <c r="P64" s="1"/>
      <c r="Q64" s="1"/>
      <c r="R64" s="1"/>
      <c r="S64" s="1"/>
      <c r="T64" s="1"/>
    </row>
    <row r="65" ht="18.75" customHeight="1">
      <c r="A65" s="1"/>
      <c r="B65" s="1"/>
      <c r="C65" s="1"/>
      <c r="D65" s="1"/>
      <c r="E65" s="1"/>
      <c r="F65" s="1"/>
      <c r="G65" s="1"/>
      <c r="H65" s="1"/>
      <c r="I65" s="1"/>
      <c r="J65" s="2"/>
      <c r="K65" s="2"/>
      <c r="L65" s="1"/>
      <c r="M65" s="1"/>
      <c r="N65" s="1"/>
      <c r="O65" s="1"/>
      <c r="P65" s="1"/>
      <c r="Q65" s="1"/>
      <c r="R65" s="1"/>
      <c r="S65" s="1"/>
      <c r="T65" s="1"/>
    </row>
    <row r="66" ht="18.75" customHeight="1">
      <c r="A66" s="1"/>
      <c r="B66" s="1"/>
      <c r="C66" s="1"/>
      <c r="D66" s="1"/>
      <c r="E66" s="1"/>
      <c r="F66" s="1"/>
      <c r="G66" s="1"/>
      <c r="H66" s="1"/>
      <c r="I66" s="1"/>
      <c r="J66" s="2"/>
      <c r="K66" s="2"/>
      <c r="L66" s="1"/>
      <c r="M66" s="1"/>
      <c r="N66" s="1"/>
      <c r="O66" s="1"/>
      <c r="P66" s="1"/>
      <c r="Q66" s="1"/>
      <c r="R66" s="1"/>
      <c r="S66" s="1"/>
      <c r="T66" s="1"/>
    </row>
    <row r="67" ht="18.75" customHeight="1">
      <c r="A67" s="1"/>
      <c r="B67" s="1"/>
      <c r="C67" s="1"/>
      <c r="D67" s="1"/>
      <c r="E67" s="1"/>
      <c r="F67" s="1"/>
      <c r="G67" s="1"/>
      <c r="H67" s="1"/>
      <c r="I67" s="1"/>
      <c r="J67" s="2"/>
      <c r="K67" s="2"/>
      <c r="L67" s="1"/>
      <c r="M67" s="1"/>
      <c r="N67" s="1"/>
      <c r="O67" s="1"/>
      <c r="P67" s="1"/>
      <c r="Q67" s="1"/>
      <c r="R67" s="1"/>
      <c r="S67" s="1"/>
      <c r="T67" s="1"/>
    </row>
    <row r="68" ht="18.75" customHeight="1">
      <c r="A68" s="1"/>
      <c r="B68" s="1"/>
      <c r="C68" s="1"/>
      <c r="D68" s="1"/>
      <c r="E68" s="1"/>
      <c r="F68" s="1"/>
      <c r="G68" s="1"/>
      <c r="H68" s="1"/>
      <c r="I68" s="1"/>
      <c r="J68" s="2"/>
      <c r="K68" s="2"/>
      <c r="L68" s="1"/>
      <c r="M68" s="1"/>
      <c r="N68" s="1"/>
      <c r="O68" s="1"/>
      <c r="P68" s="1"/>
      <c r="Q68" s="1"/>
      <c r="R68" s="1"/>
      <c r="S68" s="1"/>
      <c r="T68" s="1"/>
    </row>
    <row r="69" ht="18.75" customHeight="1">
      <c r="A69" s="1"/>
      <c r="B69" s="1"/>
      <c r="C69" s="1"/>
      <c r="D69" s="1"/>
      <c r="E69" s="1"/>
      <c r="F69" s="1"/>
      <c r="G69" s="1"/>
      <c r="H69" s="1"/>
      <c r="I69" s="1"/>
      <c r="J69" s="2"/>
      <c r="K69" s="2"/>
      <c r="L69" s="1"/>
      <c r="M69" s="1"/>
      <c r="N69" s="1"/>
      <c r="O69" s="1"/>
      <c r="P69" s="1"/>
      <c r="Q69" s="1"/>
      <c r="R69" s="1"/>
      <c r="S69" s="1"/>
      <c r="T69" s="1"/>
    </row>
    <row r="70" ht="18.75" customHeight="1">
      <c r="A70" s="1"/>
      <c r="B70" s="1"/>
      <c r="C70" s="1"/>
      <c r="D70" s="1"/>
      <c r="E70" s="1"/>
      <c r="F70" s="1"/>
      <c r="G70" s="1"/>
      <c r="H70" s="1"/>
      <c r="I70" s="1"/>
      <c r="J70" s="2"/>
      <c r="K70" s="2"/>
      <c r="L70" s="1"/>
      <c r="M70" s="1"/>
      <c r="N70" s="1"/>
      <c r="O70" s="1"/>
      <c r="P70" s="1"/>
      <c r="Q70" s="1"/>
      <c r="R70" s="1"/>
      <c r="S70" s="1"/>
      <c r="T70" s="1"/>
    </row>
    <row r="71" ht="18.75" customHeight="1">
      <c r="A71" s="1"/>
      <c r="B71" s="1"/>
      <c r="C71" s="1"/>
      <c r="D71" s="1"/>
      <c r="E71" s="1"/>
      <c r="F71" s="1"/>
      <c r="G71" s="1"/>
      <c r="H71" s="1"/>
      <c r="I71" s="1"/>
      <c r="J71" s="2"/>
      <c r="K71" s="2"/>
      <c r="L71" s="1"/>
      <c r="M71" s="1"/>
      <c r="N71" s="1"/>
      <c r="O71" s="1"/>
      <c r="P71" s="1"/>
      <c r="Q71" s="1"/>
      <c r="R71" s="1"/>
      <c r="S71" s="1"/>
      <c r="T71" s="1"/>
    </row>
    <row r="72" ht="18.75" customHeight="1">
      <c r="A72" s="1"/>
      <c r="B72" s="1"/>
      <c r="C72" s="1"/>
      <c r="D72" s="1"/>
      <c r="E72" s="1"/>
      <c r="F72" s="1"/>
      <c r="G72" s="1"/>
      <c r="H72" s="1"/>
      <c r="I72" s="1"/>
      <c r="J72" s="2"/>
      <c r="K72" s="2"/>
      <c r="L72" s="1"/>
      <c r="M72" s="1"/>
      <c r="N72" s="1"/>
      <c r="O72" s="1"/>
      <c r="P72" s="1"/>
      <c r="Q72" s="1"/>
      <c r="R72" s="1"/>
      <c r="S72" s="1"/>
      <c r="T72" s="1"/>
    </row>
    <row r="73" ht="18.75" customHeight="1">
      <c r="A73" s="1"/>
      <c r="B73" s="1"/>
      <c r="C73" s="1"/>
      <c r="D73" s="1"/>
      <c r="E73" s="1"/>
      <c r="F73" s="1"/>
      <c r="G73" s="1"/>
      <c r="H73" s="1"/>
      <c r="I73" s="1"/>
      <c r="J73" s="2"/>
      <c r="K73" s="2"/>
      <c r="L73" s="1"/>
      <c r="M73" s="1"/>
      <c r="N73" s="1"/>
      <c r="O73" s="1"/>
      <c r="P73" s="1"/>
      <c r="Q73" s="1"/>
      <c r="R73" s="1"/>
      <c r="S73" s="1"/>
      <c r="T73" s="1"/>
    </row>
    <row r="74" ht="18.75" customHeight="1">
      <c r="A74" s="1"/>
      <c r="B74" s="1"/>
      <c r="C74" s="1"/>
      <c r="D74" s="1"/>
      <c r="E74" s="1"/>
      <c r="F74" s="1"/>
      <c r="G74" s="1"/>
      <c r="H74" s="1"/>
      <c r="I74" s="1"/>
      <c r="J74" s="2"/>
      <c r="K74" s="2"/>
      <c r="L74" s="1"/>
      <c r="M74" s="1"/>
      <c r="N74" s="1"/>
      <c r="O74" s="1"/>
      <c r="P74" s="1"/>
      <c r="Q74" s="1"/>
      <c r="R74" s="1"/>
      <c r="S74" s="1"/>
      <c r="T74" s="1"/>
    </row>
    <row r="75" ht="18.75" customHeight="1">
      <c r="A75" s="1"/>
      <c r="B75" s="1"/>
      <c r="C75" s="1"/>
      <c r="D75" s="1"/>
      <c r="E75" s="1"/>
      <c r="F75" s="1"/>
      <c r="G75" s="1"/>
      <c r="H75" s="1"/>
      <c r="I75" s="1"/>
      <c r="J75" s="2"/>
      <c r="K75" s="2"/>
      <c r="L75" s="1"/>
      <c r="M75" s="1"/>
      <c r="N75" s="1"/>
      <c r="O75" s="1"/>
      <c r="P75" s="1"/>
      <c r="Q75" s="1"/>
      <c r="R75" s="1"/>
      <c r="S75" s="1"/>
      <c r="T75" s="1"/>
    </row>
    <row r="76" ht="18.75" customHeight="1">
      <c r="A76" s="1"/>
      <c r="B76" s="1"/>
      <c r="C76" s="1"/>
      <c r="D76" s="1"/>
      <c r="E76" s="1"/>
      <c r="F76" s="1"/>
      <c r="G76" s="1"/>
      <c r="H76" s="1"/>
      <c r="I76" s="1"/>
      <c r="J76" s="2"/>
      <c r="K76" s="2"/>
      <c r="L76" s="1"/>
      <c r="M76" s="1"/>
      <c r="N76" s="1"/>
      <c r="O76" s="1"/>
      <c r="P76" s="1"/>
      <c r="Q76" s="1"/>
      <c r="R76" s="1"/>
      <c r="S76" s="1"/>
      <c r="T76" s="1"/>
    </row>
    <row r="77" ht="18.75" customHeight="1">
      <c r="A77" s="1"/>
      <c r="B77" s="1"/>
      <c r="C77" s="1"/>
      <c r="D77" s="1"/>
      <c r="E77" s="1"/>
      <c r="F77" s="1"/>
      <c r="G77" s="1"/>
      <c r="H77" s="1"/>
      <c r="I77" s="1"/>
      <c r="J77" s="2"/>
      <c r="K77" s="2"/>
      <c r="L77" s="1"/>
      <c r="M77" s="1"/>
      <c r="N77" s="1"/>
      <c r="O77" s="1"/>
      <c r="P77" s="1"/>
      <c r="Q77" s="1"/>
      <c r="R77" s="1"/>
      <c r="S77" s="1"/>
      <c r="T77" s="1"/>
    </row>
    <row r="78" ht="18.75" customHeight="1">
      <c r="A78" s="1"/>
      <c r="B78" s="1"/>
      <c r="C78" s="1"/>
      <c r="D78" s="1"/>
      <c r="E78" s="1"/>
      <c r="F78" s="1"/>
      <c r="G78" s="1"/>
      <c r="H78" s="1"/>
      <c r="I78" s="1"/>
      <c r="J78" s="2"/>
      <c r="K78" s="2"/>
      <c r="L78" s="1"/>
      <c r="M78" s="1"/>
      <c r="N78" s="1"/>
      <c r="O78" s="1"/>
      <c r="P78" s="1"/>
      <c r="Q78" s="1"/>
      <c r="R78" s="1"/>
      <c r="S78" s="1"/>
      <c r="T78" s="1"/>
    </row>
    <row r="79" ht="18.75" customHeight="1">
      <c r="A79" s="1"/>
      <c r="B79" s="1"/>
      <c r="C79" s="1"/>
      <c r="D79" s="1"/>
      <c r="E79" s="1"/>
      <c r="F79" s="1"/>
      <c r="G79" s="1"/>
      <c r="H79" s="1"/>
      <c r="I79" s="1"/>
      <c r="J79" s="2"/>
      <c r="K79" s="2"/>
      <c r="L79" s="1"/>
      <c r="M79" s="1"/>
      <c r="N79" s="1"/>
      <c r="O79" s="1"/>
      <c r="P79" s="1"/>
      <c r="Q79" s="1"/>
      <c r="R79" s="1"/>
      <c r="S79" s="1"/>
      <c r="T79" s="1"/>
    </row>
    <row r="80" ht="18.75" customHeight="1">
      <c r="A80" s="1"/>
      <c r="B80" s="1"/>
      <c r="C80" s="1"/>
      <c r="D80" s="1"/>
      <c r="E80" s="1"/>
      <c r="F80" s="1"/>
      <c r="G80" s="1"/>
      <c r="H80" s="1"/>
      <c r="I80" s="1"/>
      <c r="J80" s="2"/>
      <c r="K80" s="2"/>
      <c r="L80" s="1"/>
      <c r="M80" s="1"/>
      <c r="N80" s="1"/>
      <c r="O80" s="1"/>
      <c r="P80" s="1"/>
      <c r="Q80" s="1"/>
      <c r="R80" s="1"/>
      <c r="S80" s="1"/>
      <c r="T80" s="1"/>
    </row>
    <row r="81" ht="18.75" customHeight="1">
      <c r="A81" s="1"/>
      <c r="B81" s="1"/>
      <c r="C81" s="1"/>
      <c r="D81" s="1"/>
      <c r="E81" s="1"/>
      <c r="F81" s="1"/>
      <c r="G81" s="1"/>
      <c r="H81" s="1"/>
      <c r="I81" s="1"/>
      <c r="J81" s="2"/>
      <c r="K81" s="2"/>
      <c r="L81" s="1"/>
      <c r="M81" s="1"/>
      <c r="N81" s="1"/>
      <c r="O81" s="1"/>
      <c r="P81" s="1"/>
      <c r="Q81" s="1"/>
      <c r="R81" s="1"/>
      <c r="S81" s="1"/>
      <c r="T81" s="1"/>
    </row>
    <row r="82" ht="18.75" customHeight="1">
      <c r="A82" s="1"/>
      <c r="B82" s="1"/>
      <c r="C82" s="1"/>
      <c r="D82" s="1"/>
      <c r="E82" s="1"/>
      <c r="F82" s="1"/>
      <c r="G82" s="1"/>
      <c r="H82" s="1"/>
      <c r="I82" s="1"/>
      <c r="J82" s="2"/>
      <c r="K82" s="2"/>
      <c r="L82" s="1"/>
      <c r="M82" s="1"/>
      <c r="N82" s="1"/>
      <c r="O82" s="1"/>
      <c r="P82" s="1"/>
      <c r="Q82" s="1"/>
      <c r="R82" s="1"/>
      <c r="S82" s="1"/>
      <c r="T82" s="1"/>
    </row>
    <row r="83" ht="18.75" customHeight="1">
      <c r="A83" s="1"/>
      <c r="B83" s="1"/>
      <c r="C83" s="1"/>
      <c r="D83" s="1"/>
      <c r="E83" s="1"/>
      <c r="F83" s="1"/>
      <c r="G83" s="1"/>
      <c r="H83" s="1"/>
      <c r="I83" s="1"/>
      <c r="J83" s="2"/>
      <c r="K83" s="2"/>
      <c r="L83" s="1"/>
      <c r="M83" s="1"/>
      <c r="N83" s="1"/>
      <c r="O83" s="1"/>
      <c r="P83" s="1"/>
      <c r="Q83" s="1"/>
      <c r="R83" s="1"/>
      <c r="S83" s="1"/>
      <c r="T83" s="1"/>
    </row>
    <row r="84" ht="18.75" customHeight="1">
      <c r="A84" s="1"/>
      <c r="B84" s="1"/>
      <c r="C84" s="1"/>
      <c r="D84" s="1"/>
      <c r="E84" s="1"/>
      <c r="F84" s="1"/>
      <c r="G84" s="1"/>
      <c r="H84" s="1"/>
      <c r="I84" s="1"/>
      <c r="J84" s="2"/>
      <c r="K84" s="2"/>
      <c r="L84" s="1"/>
      <c r="M84" s="1"/>
      <c r="N84" s="1"/>
      <c r="O84" s="1"/>
      <c r="P84" s="1"/>
      <c r="Q84" s="1"/>
      <c r="R84" s="1"/>
      <c r="S84" s="1"/>
      <c r="T84" s="1"/>
    </row>
    <row r="85" ht="18.75" customHeight="1">
      <c r="A85" s="1"/>
      <c r="B85" s="1"/>
      <c r="C85" s="1"/>
      <c r="D85" s="1"/>
      <c r="E85" s="1"/>
      <c r="F85" s="1"/>
      <c r="G85" s="1"/>
      <c r="H85" s="1"/>
      <c r="I85" s="1"/>
      <c r="J85" s="2"/>
      <c r="K85" s="2"/>
      <c r="L85" s="1"/>
      <c r="M85" s="1"/>
      <c r="N85" s="1"/>
      <c r="O85" s="1"/>
      <c r="P85" s="1"/>
      <c r="Q85" s="1"/>
      <c r="R85" s="1"/>
      <c r="S85" s="1"/>
      <c r="T85" s="1"/>
    </row>
    <row r="86" ht="18.75" customHeight="1">
      <c r="A86" s="1"/>
      <c r="B86" s="1"/>
      <c r="C86" s="1"/>
      <c r="D86" s="1"/>
      <c r="E86" s="1"/>
      <c r="F86" s="1"/>
      <c r="G86" s="1"/>
      <c r="H86" s="1"/>
      <c r="I86" s="1"/>
      <c r="J86" s="2"/>
      <c r="K86" s="2"/>
      <c r="L86" s="1"/>
      <c r="M86" s="1"/>
      <c r="N86" s="1"/>
      <c r="O86" s="1"/>
      <c r="P86" s="1"/>
      <c r="Q86" s="1"/>
      <c r="R86" s="1"/>
      <c r="S86" s="1"/>
      <c r="T86" s="1"/>
    </row>
    <row r="87" ht="18.75" customHeight="1">
      <c r="A87" s="1"/>
      <c r="B87" s="1"/>
      <c r="C87" s="1"/>
      <c r="D87" s="1"/>
      <c r="E87" s="1"/>
      <c r="F87" s="1"/>
      <c r="G87" s="1"/>
      <c r="H87" s="1"/>
      <c r="I87" s="1"/>
      <c r="J87" s="2"/>
      <c r="K87" s="2"/>
      <c r="L87" s="1"/>
      <c r="M87" s="1"/>
      <c r="N87" s="1"/>
      <c r="O87" s="1"/>
      <c r="P87" s="1"/>
      <c r="Q87" s="1"/>
      <c r="R87" s="1"/>
      <c r="S87" s="1"/>
      <c r="T87" s="1"/>
    </row>
    <row r="88" ht="18.75" customHeight="1">
      <c r="A88" s="1"/>
      <c r="B88" s="1"/>
      <c r="C88" s="1"/>
      <c r="D88" s="1"/>
      <c r="E88" s="1"/>
      <c r="F88" s="1"/>
      <c r="G88" s="1"/>
      <c r="H88" s="1"/>
      <c r="I88" s="1"/>
      <c r="J88" s="2"/>
      <c r="K88" s="2"/>
      <c r="L88" s="1"/>
      <c r="M88" s="1"/>
      <c r="N88" s="1"/>
      <c r="O88" s="1"/>
      <c r="P88" s="1"/>
      <c r="Q88" s="1"/>
      <c r="R88" s="1"/>
      <c r="S88" s="1"/>
      <c r="T88" s="1"/>
    </row>
    <row r="89" ht="18.75" customHeight="1">
      <c r="A89" s="1"/>
      <c r="B89" s="1"/>
      <c r="C89" s="1"/>
      <c r="D89" s="1"/>
      <c r="E89" s="1"/>
      <c r="F89" s="1"/>
      <c r="G89" s="1"/>
      <c r="H89" s="1"/>
      <c r="I89" s="1"/>
      <c r="J89" s="2"/>
      <c r="K89" s="2"/>
      <c r="L89" s="1"/>
      <c r="M89" s="1"/>
      <c r="N89" s="1"/>
      <c r="O89" s="1"/>
      <c r="P89" s="1"/>
      <c r="Q89" s="1"/>
      <c r="R89" s="1"/>
      <c r="S89" s="1"/>
      <c r="T89" s="1"/>
    </row>
    <row r="90" ht="18.75" customHeight="1">
      <c r="A90" s="1"/>
      <c r="B90" s="1"/>
      <c r="C90" s="1"/>
      <c r="D90" s="1"/>
      <c r="E90" s="1"/>
      <c r="F90" s="1"/>
      <c r="G90" s="1"/>
      <c r="H90" s="1"/>
      <c r="I90" s="1"/>
      <c r="J90" s="2"/>
      <c r="K90" s="2"/>
      <c r="L90" s="1"/>
      <c r="M90" s="1"/>
      <c r="N90" s="1"/>
      <c r="O90" s="1"/>
      <c r="P90" s="1"/>
      <c r="Q90" s="1"/>
      <c r="R90" s="1"/>
      <c r="S90" s="1"/>
      <c r="T90" s="1"/>
    </row>
    <row r="91" ht="18.75" customHeight="1">
      <c r="A91" s="1"/>
      <c r="B91" s="1"/>
      <c r="C91" s="1"/>
      <c r="D91" s="1"/>
      <c r="E91" s="1"/>
      <c r="F91" s="1"/>
      <c r="G91" s="1"/>
      <c r="H91" s="1"/>
      <c r="I91" s="1"/>
      <c r="J91" s="2"/>
      <c r="K91" s="2"/>
      <c r="L91" s="1"/>
      <c r="M91" s="1"/>
      <c r="N91" s="1"/>
      <c r="O91" s="1"/>
      <c r="P91" s="1"/>
      <c r="Q91" s="1"/>
      <c r="R91" s="1"/>
      <c r="S91" s="1"/>
      <c r="T91" s="1"/>
    </row>
    <row r="92" ht="18.75" customHeight="1">
      <c r="A92" s="1"/>
      <c r="B92" s="1"/>
      <c r="C92" s="1"/>
      <c r="D92" s="1"/>
      <c r="E92" s="1"/>
      <c r="F92" s="1"/>
      <c r="G92" s="1"/>
      <c r="H92" s="1"/>
      <c r="I92" s="1"/>
      <c r="J92" s="2"/>
      <c r="K92" s="2"/>
      <c r="L92" s="1"/>
      <c r="M92" s="1"/>
      <c r="N92" s="1"/>
      <c r="O92" s="1"/>
      <c r="P92" s="1"/>
      <c r="Q92" s="1"/>
      <c r="R92" s="1"/>
      <c r="S92" s="1"/>
      <c r="T92" s="1"/>
    </row>
    <row r="93" ht="18.75" customHeight="1">
      <c r="A93" s="1"/>
      <c r="B93" s="1"/>
      <c r="C93" s="1"/>
      <c r="D93" s="1"/>
      <c r="E93" s="1"/>
      <c r="F93" s="1"/>
      <c r="G93" s="1"/>
      <c r="H93" s="1"/>
      <c r="I93" s="1"/>
      <c r="J93" s="2"/>
      <c r="K93" s="2"/>
      <c r="L93" s="1"/>
      <c r="M93" s="1"/>
      <c r="N93" s="1"/>
      <c r="O93" s="1"/>
      <c r="P93" s="1"/>
      <c r="Q93" s="1"/>
      <c r="R93" s="1"/>
      <c r="S93" s="1"/>
      <c r="T93" s="1"/>
    </row>
    <row r="94" ht="18.75" customHeight="1">
      <c r="A94" s="1"/>
      <c r="B94" s="1"/>
      <c r="C94" s="1"/>
      <c r="D94" s="1"/>
      <c r="E94" s="1"/>
      <c r="F94" s="1"/>
      <c r="G94" s="1"/>
      <c r="H94" s="1"/>
      <c r="I94" s="1"/>
      <c r="J94" s="2"/>
      <c r="K94" s="2"/>
      <c r="L94" s="1"/>
      <c r="M94" s="1"/>
      <c r="N94" s="1"/>
      <c r="O94" s="1"/>
      <c r="P94" s="1"/>
      <c r="Q94" s="1"/>
      <c r="R94" s="1"/>
      <c r="S94" s="1"/>
      <c r="T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2"/>
      <c r="K95" s="2"/>
      <c r="L95" s="1"/>
      <c r="M95" s="1"/>
      <c r="N95" s="1"/>
      <c r="O95" s="1"/>
      <c r="P95" s="1"/>
      <c r="Q95" s="1"/>
      <c r="R95" s="1"/>
      <c r="S95" s="1"/>
      <c r="T95" s="1"/>
    </row>
    <row r="96" ht="18.75" customHeight="1">
      <c r="A96" s="1"/>
      <c r="B96" s="1"/>
      <c r="C96" s="1"/>
      <c r="D96" s="1"/>
      <c r="E96" s="1"/>
      <c r="F96" s="1"/>
      <c r="G96" s="1"/>
      <c r="H96" s="1"/>
      <c r="I96" s="1"/>
      <c r="J96" s="2"/>
      <c r="K96" s="2"/>
      <c r="L96" s="1"/>
      <c r="M96" s="1"/>
      <c r="N96" s="1"/>
      <c r="O96" s="1"/>
      <c r="P96" s="1"/>
      <c r="Q96" s="1"/>
      <c r="R96" s="1"/>
      <c r="S96" s="1"/>
      <c r="T96" s="1"/>
    </row>
    <row r="97" ht="18.75" customHeight="1">
      <c r="A97" s="1"/>
      <c r="B97" s="1"/>
      <c r="C97" s="1"/>
      <c r="D97" s="1"/>
      <c r="E97" s="1"/>
      <c r="F97" s="1"/>
      <c r="G97" s="1"/>
      <c r="H97" s="1"/>
      <c r="I97" s="1"/>
      <c r="J97" s="2"/>
      <c r="K97" s="2"/>
      <c r="L97" s="1"/>
      <c r="M97" s="1"/>
      <c r="N97" s="1"/>
      <c r="O97" s="1"/>
      <c r="P97" s="1"/>
      <c r="Q97" s="1"/>
      <c r="R97" s="1"/>
      <c r="S97" s="1"/>
      <c r="T97" s="1"/>
    </row>
    <row r="98" ht="18.75" customHeight="1">
      <c r="A98" s="1"/>
      <c r="B98" s="1"/>
      <c r="C98" s="1"/>
      <c r="D98" s="1"/>
      <c r="E98" s="1"/>
      <c r="F98" s="1"/>
      <c r="G98" s="1"/>
      <c r="H98" s="1"/>
      <c r="I98" s="1"/>
      <c r="J98" s="2"/>
      <c r="K98" s="2"/>
      <c r="L98" s="1"/>
      <c r="M98" s="1"/>
      <c r="N98" s="1"/>
      <c r="O98" s="1"/>
      <c r="P98" s="1"/>
      <c r="Q98" s="1"/>
      <c r="R98" s="1"/>
      <c r="S98" s="1"/>
      <c r="T98" s="1"/>
    </row>
    <row r="99" ht="18.75" customHeight="1">
      <c r="A99" s="1"/>
      <c r="B99" s="1"/>
      <c r="C99" s="1"/>
      <c r="D99" s="1"/>
      <c r="E99" s="1"/>
      <c r="F99" s="1"/>
      <c r="G99" s="1"/>
      <c r="H99" s="1"/>
      <c r="I99" s="1"/>
      <c r="J99" s="2"/>
      <c r="K99" s="2"/>
      <c r="L99" s="1"/>
      <c r="M99" s="1"/>
      <c r="N99" s="1"/>
      <c r="O99" s="1"/>
      <c r="P99" s="1"/>
      <c r="Q99" s="1"/>
      <c r="R99" s="1"/>
      <c r="S99" s="1"/>
      <c r="T99" s="1"/>
    </row>
    <row r="100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2"/>
      <c r="K100" s="2"/>
      <c r="L100" s="1"/>
      <c r="M100" s="1"/>
      <c r="N100" s="1"/>
      <c r="O100" s="1"/>
      <c r="P100" s="1"/>
      <c r="Q100" s="1"/>
      <c r="R100" s="1"/>
      <c r="S100" s="1"/>
      <c r="T100" s="1"/>
    </row>
    <row r="101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2"/>
      <c r="K101" s="2"/>
      <c r="L101" s="1"/>
      <c r="M101" s="1"/>
      <c r="N101" s="1"/>
      <c r="O101" s="1"/>
      <c r="P101" s="1"/>
      <c r="Q101" s="1"/>
      <c r="R101" s="1"/>
      <c r="S101" s="1"/>
      <c r="T101" s="1"/>
    </row>
    <row r="102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2"/>
      <c r="K102" s="2"/>
      <c r="L102" s="1"/>
      <c r="M102" s="1"/>
      <c r="N102" s="1"/>
      <c r="O102" s="1"/>
      <c r="P102" s="1"/>
      <c r="Q102" s="1"/>
      <c r="R102" s="1"/>
      <c r="S102" s="1"/>
      <c r="T102" s="1"/>
    </row>
    <row r="10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2"/>
      <c r="K103" s="2"/>
      <c r="L103" s="1"/>
      <c r="M103" s="1"/>
      <c r="N103" s="1"/>
      <c r="O103" s="1"/>
      <c r="P103" s="1"/>
      <c r="Q103" s="1"/>
      <c r="R103" s="1"/>
      <c r="S103" s="1"/>
      <c r="T103" s="1"/>
    </row>
    <row r="104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2"/>
      <c r="K104" s="2"/>
      <c r="L104" s="1"/>
      <c r="M104" s="1"/>
      <c r="N104" s="1"/>
      <c r="O104" s="1"/>
      <c r="P104" s="1"/>
      <c r="Q104" s="1"/>
      <c r="R104" s="1"/>
      <c r="S104" s="1"/>
      <c r="T104" s="1"/>
    </row>
    <row r="105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2"/>
      <c r="K105" s="2"/>
      <c r="L105" s="1"/>
      <c r="M105" s="1"/>
      <c r="N105" s="1"/>
      <c r="O105" s="1"/>
      <c r="P105" s="1"/>
      <c r="Q105" s="1"/>
      <c r="R105" s="1"/>
      <c r="S105" s="1"/>
      <c r="T105" s="1"/>
    </row>
    <row r="10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2"/>
      <c r="K106" s="2"/>
      <c r="L106" s="1"/>
      <c r="M106" s="1"/>
      <c r="N106" s="1"/>
      <c r="O106" s="1"/>
      <c r="P106" s="1"/>
      <c r="Q106" s="1"/>
      <c r="R106" s="1"/>
      <c r="S106" s="1"/>
      <c r="T106" s="1"/>
    </row>
    <row r="107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2"/>
      <c r="K107" s="2"/>
      <c r="L107" s="1"/>
      <c r="M107" s="1"/>
      <c r="N107" s="1"/>
      <c r="O107" s="1"/>
      <c r="P107" s="1"/>
      <c r="Q107" s="1"/>
      <c r="R107" s="1"/>
      <c r="S107" s="1"/>
      <c r="T107" s="1"/>
    </row>
    <row r="108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2"/>
      <c r="K108" s="2"/>
      <c r="L108" s="1"/>
      <c r="M108" s="1"/>
      <c r="N108" s="1"/>
      <c r="O108" s="1"/>
      <c r="P108" s="1"/>
      <c r="Q108" s="1"/>
      <c r="R108" s="1"/>
      <c r="S108" s="1"/>
      <c r="T108" s="1"/>
    </row>
    <row r="109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2"/>
      <c r="K109" s="2"/>
      <c r="L109" s="1"/>
      <c r="M109" s="1"/>
      <c r="N109" s="1"/>
      <c r="O109" s="1"/>
      <c r="P109" s="1"/>
      <c r="Q109" s="1"/>
      <c r="R109" s="1"/>
      <c r="S109" s="1"/>
      <c r="T109" s="1"/>
    </row>
    <row r="110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2"/>
      <c r="K110" s="2"/>
      <c r="L110" s="1"/>
      <c r="M110" s="1"/>
      <c r="N110" s="1"/>
      <c r="O110" s="1"/>
      <c r="P110" s="1"/>
      <c r="Q110" s="1"/>
      <c r="R110" s="1"/>
      <c r="S110" s="1"/>
      <c r="T110" s="1"/>
    </row>
    <row r="111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2"/>
      <c r="K111" s="2"/>
      <c r="L111" s="1"/>
      <c r="M111" s="1"/>
      <c r="N111" s="1"/>
      <c r="O111" s="1"/>
      <c r="P111" s="1"/>
      <c r="Q111" s="1"/>
      <c r="R111" s="1"/>
      <c r="S111" s="1"/>
      <c r="T111" s="1"/>
    </row>
    <row r="112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2"/>
      <c r="K112" s="2"/>
      <c r="L112" s="1"/>
      <c r="M112" s="1"/>
      <c r="N112" s="1"/>
      <c r="O112" s="1"/>
      <c r="P112" s="1"/>
      <c r="Q112" s="1"/>
      <c r="R112" s="1"/>
      <c r="S112" s="1"/>
      <c r="T112" s="1"/>
    </row>
    <row r="11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2"/>
      <c r="K113" s="2"/>
      <c r="L113" s="1"/>
      <c r="M113" s="1"/>
      <c r="N113" s="1"/>
      <c r="O113" s="1"/>
      <c r="P113" s="1"/>
      <c r="Q113" s="1"/>
      <c r="R113" s="1"/>
      <c r="S113" s="1"/>
      <c r="T113" s="1"/>
    </row>
    <row r="114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2"/>
      <c r="K114" s="2"/>
      <c r="L114" s="1"/>
      <c r="M114" s="1"/>
      <c r="N114" s="1"/>
      <c r="O114" s="1"/>
      <c r="P114" s="1"/>
      <c r="Q114" s="1"/>
      <c r="R114" s="1"/>
      <c r="S114" s="1"/>
      <c r="T114" s="1"/>
    </row>
    <row r="115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2"/>
      <c r="K115" s="2"/>
      <c r="L115" s="1"/>
      <c r="M115" s="1"/>
      <c r="N115" s="1"/>
      <c r="O115" s="1"/>
      <c r="P115" s="1"/>
      <c r="Q115" s="1"/>
      <c r="R115" s="1"/>
      <c r="S115" s="1"/>
      <c r="T115" s="1"/>
    </row>
    <row r="11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2"/>
      <c r="K116" s="2"/>
      <c r="L116" s="1"/>
      <c r="M116" s="1"/>
      <c r="N116" s="1"/>
      <c r="O116" s="1"/>
      <c r="P116" s="1"/>
      <c r="Q116" s="1"/>
      <c r="R116" s="1"/>
      <c r="S116" s="1"/>
      <c r="T116" s="1"/>
    </row>
    <row r="117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2"/>
      <c r="K117" s="2"/>
      <c r="L117" s="1"/>
      <c r="M117" s="1"/>
      <c r="N117" s="1"/>
      <c r="O117" s="1"/>
      <c r="P117" s="1"/>
      <c r="Q117" s="1"/>
      <c r="R117" s="1"/>
      <c r="S117" s="1"/>
      <c r="T117" s="1"/>
    </row>
    <row r="118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2"/>
      <c r="K118" s="2"/>
      <c r="L118" s="1"/>
      <c r="M118" s="1"/>
      <c r="N118" s="1"/>
      <c r="O118" s="1"/>
      <c r="P118" s="1"/>
      <c r="Q118" s="1"/>
      <c r="R118" s="1"/>
      <c r="S118" s="1"/>
      <c r="T118" s="1"/>
    </row>
    <row r="119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2"/>
      <c r="K119" s="2"/>
      <c r="L119" s="1"/>
      <c r="M119" s="1"/>
      <c r="N119" s="1"/>
      <c r="O119" s="1"/>
      <c r="P119" s="1"/>
      <c r="Q119" s="1"/>
      <c r="R119" s="1"/>
      <c r="S119" s="1"/>
      <c r="T119" s="1"/>
    </row>
    <row r="120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2"/>
      <c r="K120" s="2"/>
      <c r="L120" s="1"/>
      <c r="M120" s="1"/>
      <c r="N120" s="1"/>
      <c r="O120" s="1"/>
      <c r="P120" s="1"/>
      <c r="Q120" s="1"/>
      <c r="R120" s="1"/>
      <c r="S120" s="1"/>
      <c r="T120" s="1"/>
    </row>
    <row r="121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2"/>
      <c r="K123" s="2"/>
      <c r="L123" s="1"/>
      <c r="M123" s="1"/>
      <c r="N123" s="1"/>
      <c r="O123" s="1"/>
      <c r="P123" s="1"/>
      <c r="Q123" s="1"/>
      <c r="R123" s="1"/>
      <c r="S123" s="1"/>
      <c r="T123" s="1"/>
    </row>
    <row r="124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2"/>
      <c r="K124" s="2"/>
      <c r="L124" s="1"/>
      <c r="M124" s="1"/>
      <c r="N124" s="1"/>
      <c r="O124" s="1"/>
      <c r="P124" s="1"/>
      <c r="Q124" s="1"/>
      <c r="R124" s="1"/>
      <c r="S124" s="1"/>
      <c r="T124" s="1"/>
    </row>
    <row r="125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2"/>
      <c r="K125" s="2"/>
      <c r="L125" s="1"/>
      <c r="M125" s="1"/>
      <c r="N125" s="1"/>
      <c r="O125" s="1"/>
      <c r="P125" s="1"/>
      <c r="Q125" s="1"/>
      <c r="R125" s="1"/>
      <c r="S125" s="1"/>
      <c r="T125" s="1"/>
    </row>
    <row r="1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2"/>
      <c r="K126" s="2"/>
      <c r="L126" s="1"/>
      <c r="M126" s="1"/>
      <c r="N126" s="1"/>
      <c r="O126" s="1"/>
      <c r="P126" s="1"/>
      <c r="Q126" s="1"/>
      <c r="R126" s="1"/>
      <c r="S126" s="1"/>
      <c r="T126" s="1"/>
    </row>
    <row r="127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2"/>
      <c r="K127" s="2"/>
      <c r="L127" s="1"/>
      <c r="M127" s="1"/>
      <c r="N127" s="1"/>
      <c r="O127" s="1"/>
      <c r="P127" s="1"/>
      <c r="Q127" s="1"/>
      <c r="R127" s="1"/>
      <c r="S127" s="1"/>
      <c r="T127" s="1"/>
    </row>
    <row r="128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2"/>
      <c r="K128" s="2"/>
      <c r="L128" s="1"/>
      <c r="M128" s="1"/>
      <c r="N128" s="1"/>
      <c r="O128" s="1"/>
      <c r="P128" s="1"/>
      <c r="Q128" s="1"/>
      <c r="R128" s="1"/>
      <c r="S128" s="1"/>
      <c r="T128" s="1"/>
    </row>
    <row r="129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2"/>
      <c r="K129" s="2"/>
      <c r="L129" s="1"/>
      <c r="M129" s="1"/>
      <c r="N129" s="1"/>
      <c r="O129" s="1"/>
      <c r="P129" s="1"/>
      <c r="Q129" s="1"/>
      <c r="R129" s="1"/>
      <c r="S129" s="1"/>
      <c r="T129" s="1"/>
    </row>
    <row r="130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2"/>
      <c r="K130" s="2"/>
      <c r="L130" s="1"/>
      <c r="M130" s="1"/>
      <c r="N130" s="1"/>
      <c r="O130" s="1"/>
      <c r="P130" s="1"/>
      <c r="Q130" s="1"/>
      <c r="R130" s="1"/>
      <c r="S130" s="1"/>
      <c r="T130" s="1"/>
    </row>
    <row r="131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2"/>
      <c r="K131" s="2"/>
      <c r="L131" s="1"/>
      <c r="M131" s="1"/>
      <c r="N131" s="1"/>
      <c r="O131" s="1"/>
      <c r="P131" s="1"/>
      <c r="Q131" s="1"/>
      <c r="R131" s="1"/>
      <c r="S131" s="1"/>
      <c r="T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2"/>
      <c r="K132" s="2"/>
      <c r="L132" s="1"/>
      <c r="M132" s="1"/>
      <c r="N132" s="1"/>
      <c r="O132" s="1"/>
      <c r="P132" s="1"/>
      <c r="Q132" s="1"/>
      <c r="R132" s="1"/>
      <c r="S132" s="1"/>
      <c r="T132" s="1"/>
    </row>
    <row r="1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2"/>
      <c r="K133" s="2"/>
      <c r="L133" s="1"/>
      <c r="M133" s="1"/>
      <c r="N133" s="1"/>
      <c r="O133" s="1"/>
      <c r="P133" s="1"/>
      <c r="Q133" s="1"/>
      <c r="R133" s="1"/>
      <c r="S133" s="1"/>
      <c r="T133" s="1"/>
    </row>
    <row r="134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2"/>
      <c r="K134" s="2"/>
      <c r="L134" s="1"/>
      <c r="M134" s="1"/>
      <c r="N134" s="1"/>
      <c r="O134" s="1"/>
      <c r="P134" s="1"/>
      <c r="Q134" s="1"/>
      <c r="R134" s="1"/>
      <c r="S134" s="1"/>
      <c r="T134" s="1"/>
    </row>
    <row r="135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2"/>
      <c r="K135" s="2"/>
      <c r="L135" s="1"/>
      <c r="M135" s="1"/>
      <c r="N135" s="1"/>
      <c r="O135" s="1"/>
      <c r="P135" s="1"/>
      <c r="Q135" s="1"/>
      <c r="R135" s="1"/>
      <c r="S135" s="1"/>
      <c r="T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2"/>
      <c r="K136" s="2"/>
      <c r="L136" s="1"/>
      <c r="M136" s="1"/>
      <c r="N136" s="1"/>
      <c r="O136" s="1"/>
      <c r="P136" s="1"/>
      <c r="Q136" s="1"/>
      <c r="R136" s="1"/>
      <c r="S136" s="1"/>
      <c r="T136" s="1"/>
    </row>
    <row r="137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2"/>
      <c r="K137" s="2"/>
      <c r="L137" s="1"/>
      <c r="M137" s="1"/>
      <c r="N137" s="1"/>
      <c r="O137" s="1"/>
      <c r="P137" s="1"/>
      <c r="Q137" s="1"/>
      <c r="R137" s="1"/>
      <c r="S137" s="1"/>
      <c r="T137" s="1"/>
    </row>
    <row r="138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2"/>
      <c r="K138" s="2"/>
      <c r="L138" s="1"/>
      <c r="M138" s="1"/>
      <c r="N138" s="1"/>
      <c r="O138" s="1"/>
      <c r="P138" s="1"/>
      <c r="Q138" s="1"/>
      <c r="R138" s="1"/>
      <c r="S138" s="1"/>
      <c r="T138" s="1"/>
    </row>
    <row r="139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2"/>
      <c r="K139" s="2"/>
      <c r="L139" s="1"/>
      <c r="M139" s="1"/>
      <c r="N139" s="1"/>
      <c r="O139" s="1"/>
      <c r="P139" s="1"/>
      <c r="Q139" s="1"/>
      <c r="R139" s="1"/>
      <c r="S139" s="1"/>
      <c r="T139" s="1"/>
    </row>
    <row r="140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2"/>
      <c r="K140" s="2"/>
      <c r="L140" s="1"/>
      <c r="M140" s="1"/>
      <c r="N140" s="1"/>
      <c r="O140" s="1"/>
      <c r="P140" s="1"/>
      <c r="Q140" s="1"/>
      <c r="R140" s="1"/>
      <c r="S140" s="1"/>
      <c r="T140" s="1"/>
    </row>
    <row r="141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2"/>
      <c r="K141" s="2"/>
      <c r="L141" s="1"/>
      <c r="M141" s="1"/>
      <c r="N141" s="1"/>
      <c r="O141" s="1"/>
      <c r="P141" s="1"/>
      <c r="Q141" s="1"/>
      <c r="R141" s="1"/>
      <c r="S141" s="1"/>
      <c r="T141" s="1"/>
    </row>
    <row r="14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2"/>
      <c r="K142" s="2"/>
      <c r="L142" s="1"/>
      <c r="M142" s="1"/>
      <c r="N142" s="1"/>
      <c r="O142" s="1"/>
      <c r="P142" s="1"/>
      <c r="Q142" s="1"/>
      <c r="R142" s="1"/>
      <c r="S142" s="1"/>
      <c r="T142" s="1"/>
    </row>
    <row r="14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2"/>
      <c r="K143" s="2"/>
      <c r="L143" s="1"/>
      <c r="M143" s="1"/>
      <c r="N143" s="1"/>
      <c r="O143" s="1"/>
      <c r="P143" s="1"/>
      <c r="Q143" s="1"/>
      <c r="R143" s="1"/>
      <c r="S143" s="1"/>
      <c r="T143" s="1"/>
    </row>
    <row r="144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2"/>
      <c r="K144" s="2"/>
      <c r="L144" s="1"/>
      <c r="M144" s="1"/>
      <c r="N144" s="1"/>
      <c r="O144" s="1"/>
      <c r="P144" s="1"/>
      <c r="Q144" s="1"/>
      <c r="R144" s="1"/>
      <c r="S144" s="1"/>
      <c r="T144" s="1"/>
    </row>
    <row r="145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2"/>
      <c r="K145" s="2"/>
      <c r="L145" s="1"/>
      <c r="M145" s="1"/>
      <c r="N145" s="1"/>
      <c r="O145" s="1"/>
      <c r="P145" s="1"/>
      <c r="Q145" s="1"/>
      <c r="R145" s="1"/>
      <c r="S145" s="1"/>
      <c r="T145" s="1"/>
    </row>
    <row r="14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2"/>
      <c r="K146" s="2"/>
      <c r="L146" s="1"/>
      <c r="M146" s="1"/>
      <c r="N146" s="1"/>
      <c r="O146" s="1"/>
      <c r="P146" s="1"/>
      <c r="Q146" s="1"/>
      <c r="R146" s="1"/>
      <c r="S146" s="1"/>
      <c r="T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2"/>
      <c r="K147" s="2"/>
      <c r="L147" s="1"/>
      <c r="M147" s="1"/>
      <c r="N147" s="1"/>
      <c r="O147" s="1"/>
      <c r="P147" s="1"/>
      <c r="Q147" s="1"/>
      <c r="R147" s="1"/>
      <c r="S147" s="1"/>
      <c r="T147" s="1"/>
    </row>
    <row r="148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2"/>
      <c r="K148" s="2"/>
      <c r="L148" s="1"/>
      <c r="M148" s="1"/>
      <c r="N148" s="1"/>
      <c r="O148" s="1"/>
      <c r="P148" s="1"/>
      <c r="Q148" s="1"/>
      <c r="R148" s="1"/>
      <c r="S148" s="1"/>
      <c r="T148" s="1"/>
    </row>
    <row r="149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2"/>
      <c r="K149" s="2"/>
      <c r="L149" s="1"/>
      <c r="M149" s="1"/>
      <c r="N149" s="1"/>
      <c r="O149" s="1"/>
      <c r="P149" s="1"/>
      <c r="Q149" s="1"/>
      <c r="R149" s="1"/>
      <c r="S149" s="1"/>
      <c r="T149" s="1"/>
    </row>
    <row r="150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2"/>
      <c r="L150" s="1"/>
      <c r="M150" s="1"/>
      <c r="N150" s="1"/>
      <c r="O150" s="1"/>
      <c r="P150" s="1"/>
      <c r="Q150" s="1"/>
      <c r="R150" s="1"/>
      <c r="S150" s="1"/>
      <c r="T150" s="1"/>
    </row>
    <row r="151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2"/>
      <c r="L151" s="1"/>
      <c r="M151" s="1"/>
      <c r="N151" s="1"/>
      <c r="O151" s="1"/>
      <c r="P151" s="1"/>
      <c r="Q151" s="1"/>
      <c r="R151" s="1"/>
      <c r="S151" s="1"/>
      <c r="T151" s="1"/>
    </row>
    <row r="1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2"/>
      <c r="K152" s="2"/>
      <c r="L152" s="1"/>
      <c r="M152" s="1"/>
      <c r="N152" s="1"/>
      <c r="O152" s="1"/>
      <c r="P152" s="1"/>
      <c r="Q152" s="1"/>
      <c r="R152" s="1"/>
      <c r="S152" s="1"/>
      <c r="T152" s="1"/>
    </row>
    <row r="15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2"/>
      <c r="K153" s="2"/>
      <c r="L153" s="1"/>
      <c r="M153" s="1"/>
      <c r="N153" s="1"/>
      <c r="O153" s="1"/>
      <c r="P153" s="1"/>
      <c r="Q153" s="1"/>
      <c r="R153" s="1"/>
      <c r="S153" s="1"/>
      <c r="T153" s="1"/>
    </row>
    <row r="154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2"/>
      <c r="K154" s="2"/>
      <c r="L154" s="1"/>
      <c r="M154" s="1"/>
      <c r="N154" s="1"/>
      <c r="O154" s="1"/>
      <c r="P154" s="1"/>
      <c r="Q154" s="1"/>
      <c r="R154" s="1"/>
      <c r="S154" s="1"/>
      <c r="T154" s="1"/>
    </row>
    <row r="155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2"/>
      <c r="K155" s="2"/>
      <c r="L155" s="1"/>
      <c r="M155" s="1"/>
      <c r="N155" s="1"/>
      <c r="O155" s="1"/>
      <c r="P155" s="1"/>
      <c r="Q155" s="1"/>
      <c r="R155" s="1"/>
      <c r="S155" s="1"/>
      <c r="T155" s="1"/>
    </row>
    <row r="15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2"/>
      <c r="K156" s="2"/>
      <c r="L156" s="1"/>
      <c r="M156" s="1"/>
      <c r="N156" s="1"/>
      <c r="O156" s="1"/>
      <c r="P156" s="1"/>
      <c r="Q156" s="1"/>
      <c r="R156" s="1"/>
      <c r="S156" s="1"/>
      <c r="T156" s="1"/>
    </row>
    <row r="157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2"/>
      <c r="K157" s="2"/>
      <c r="L157" s="1"/>
      <c r="M157" s="1"/>
      <c r="N157" s="1"/>
      <c r="O157" s="1"/>
      <c r="P157" s="1"/>
      <c r="Q157" s="1"/>
      <c r="R157" s="1"/>
      <c r="S157" s="1"/>
      <c r="T157" s="1"/>
    </row>
    <row r="158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2"/>
      <c r="K158" s="2"/>
      <c r="L158" s="1"/>
      <c r="M158" s="1"/>
      <c r="N158" s="1"/>
      <c r="O158" s="1"/>
      <c r="P158" s="1"/>
      <c r="Q158" s="1"/>
      <c r="R158" s="1"/>
      <c r="S158" s="1"/>
      <c r="T158" s="1"/>
    </row>
    <row r="159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2"/>
      <c r="K159" s="2"/>
      <c r="L159" s="1"/>
      <c r="M159" s="1"/>
      <c r="N159" s="1"/>
      <c r="O159" s="1"/>
      <c r="P159" s="1"/>
      <c r="Q159" s="1"/>
      <c r="R159" s="1"/>
      <c r="S159" s="1"/>
      <c r="T159" s="1"/>
    </row>
    <row r="160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2"/>
      <c r="K160" s="2"/>
      <c r="L160" s="1"/>
      <c r="M160" s="1"/>
      <c r="N160" s="1"/>
      <c r="O160" s="1"/>
      <c r="P160" s="1"/>
      <c r="Q160" s="1"/>
      <c r="R160" s="1"/>
      <c r="S160" s="1"/>
      <c r="T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2"/>
      <c r="K161" s="2"/>
      <c r="L161" s="1"/>
      <c r="M161" s="1"/>
      <c r="N161" s="1"/>
      <c r="O161" s="1"/>
      <c r="P161" s="1"/>
      <c r="Q161" s="1"/>
      <c r="R161" s="1"/>
      <c r="S161" s="1"/>
      <c r="T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2"/>
      <c r="K162" s="2"/>
      <c r="L162" s="1"/>
      <c r="M162" s="1"/>
      <c r="N162" s="1"/>
      <c r="O162" s="1"/>
      <c r="P162" s="1"/>
      <c r="Q162" s="1"/>
      <c r="R162" s="1"/>
      <c r="S162" s="1"/>
      <c r="T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2"/>
      <c r="K163" s="2"/>
      <c r="L163" s="1"/>
      <c r="M163" s="1"/>
      <c r="N163" s="1"/>
      <c r="O163" s="1"/>
      <c r="P163" s="1"/>
      <c r="Q163" s="1"/>
      <c r="R163" s="1"/>
      <c r="S163" s="1"/>
      <c r="T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2"/>
      <c r="K164" s="2"/>
      <c r="L164" s="1"/>
      <c r="M164" s="1"/>
      <c r="N164" s="1"/>
      <c r="O164" s="1"/>
      <c r="P164" s="1"/>
      <c r="Q164" s="1"/>
      <c r="R164" s="1"/>
      <c r="S164" s="1"/>
      <c r="T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2"/>
      <c r="K165" s="2"/>
      <c r="L165" s="1"/>
      <c r="M165" s="1"/>
      <c r="N165" s="1"/>
      <c r="O165" s="1"/>
      <c r="P165" s="1"/>
      <c r="Q165" s="1"/>
      <c r="R165" s="1"/>
      <c r="S165" s="1"/>
      <c r="T165" s="1"/>
    </row>
    <row r="16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2"/>
      <c r="K166" s="2"/>
      <c r="L166" s="1"/>
      <c r="M166" s="1"/>
      <c r="N166" s="1"/>
      <c r="O166" s="1"/>
      <c r="P166" s="1"/>
      <c r="Q166" s="1"/>
      <c r="R166" s="1"/>
      <c r="S166" s="1"/>
      <c r="T166" s="1"/>
    </row>
    <row r="167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2"/>
      <c r="K167" s="2"/>
      <c r="L167" s="1"/>
      <c r="M167" s="1"/>
      <c r="N167" s="1"/>
      <c r="O167" s="1"/>
      <c r="P167" s="1"/>
      <c r="Q167" s="1"/>
      <c r="R167" s="1"/>
      <c r="S167" s="1"/>
      <c r="T167" s="1"/>
    </row>
    <row r="168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2"/>
      <c r="K168" s="2"/>
      <c r="L168" s="1"/>
      <c r="M168" s="1"/>
      <c r="N168" s="1"/>
      <c r="O168" s="1"/>
      <c r="P168" s="1"/>
      <c r="Q168" s="1"/>
      <c r="R168" s="1"/>
      <c r="S168" s="1"/>
      <c r="T168" s="1"/>
    </row>
    <row r="169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2"/>
      <c r="K169" s="2"/>
      <c r="L169" s="1"/>
      <c r="M169" s="1"/>
      <c r="N169" s="1"/>
      <c r="O169" s="1"/>
      <c r="P169" s="1"/>
      <c r="Q169" s="1"/>
      <c r="R169" s="1"/>
      <c r="S169" s="1"/>
      <c r="T169" s="1"/>
    </row>
    <row r="170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2"/>
      <c r="K170" s="2"/>
      <c r="L170" s="1"/>
      <c r="M170" s="1"/>
      <c r="N170" s="1"/>
      <c r="O170" s="1"/>
      <c r="P170" s="1"/>
      <c r="Q170" s="1"/>
      <c r="R170" s="1"/>
      <c r="S170" s="1"/>
      <c r="T170" s="1"/>
    </row>
    <row r="171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2"/>
      <c r="K171" s="2"/>
      <c r="L171" s="1"/>
      <c r="M171" s="1"/>
      <c r="N171" s="1"/>
      <c r="O171" s="1"/>
      <c r="P171" s="1"/>
      <c r="Q171" s="1"/>
      <c r="R171" s="1"/>
      <c r="S171" s="1"/>
      <c r="T171" s="1"/>
    </row>
    <row r="17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2"/>
      <c r="K172" s="2"/>
      <c r="L172" s="1"/>
      <c r="M172" s="1"/>
      <c r="N172" s="1"/>
      <c r="O172" s="1"/>
      <c r="P172" s="1"/>
      <c r="Q172" s="1"/>
      <c r="R172" s="1"/>
      <c r="S172" s="1"/>
      <c r="T172" s="1"/>
    </row>
    <row r="17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2"/>
      <c r="K173" s="2"/>
      <c r="L173" s="1"/>
      <c r="M173" s="1"/>
      <c r="N173" s="1"/>
      <c r="O173" s="1"/>
      <c r="P173" s="1"/>
      <c r="Q173" s="1"/>
      <c r="R173" s="1"/>
      <c r="S173" s="1"/>
      <c r="T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2"/>
      <c r="K174" s="2"/>
      <c r="L174" s="1"/>
      <c r="M174" s="1"/>
      <c r="N174" s="1"/>
      <c r="O174" s="1"/>
      <c r="P174" s="1"/>
      <c r="Q174" s="1"/>
      <c r="R174" s="1"/>
      <c r="S174" s="1"/>
      <c r="T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2"/>
      <c r="K175" s="2"/>
      <c r="L175" s="1"/>
      <c r="M175" s="1"/>
      <c r="N175" s="1"/>
      <c r="O175" s="1"/>
      <c r="P175" s="1"/>
      <c r="Q175" s="1"/>
      <c r="R175" s="1"/>
      <c r="S175" s="1"/>
      <c r="T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2"/>
      <c r="K176" s="2"/>
      <c r="L176" s="1"/>
      <c r="M176" s="1"/>
      <c r="N176" s="1"/>
      <c r="O176" s="1"/>
      <c r="P176" s="1"/>
      <c r="Q176" s="1"/>
      <c r="R176" s="1"/>
      <c r="S176" s="1"/>
      <c r="T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2"/>
      <c r="K177" s="2"/>
      <c r="L177" s="1"/>
      <c r="M177" s="1"/>
      <c r="N177" s="1"/>
      <c r="O177" s="1"/>
      <c r="P177" s="1"/>
      <c r="Q177" s="1"/>
      <c r="R177" s="1"/>
      <c r="S177" s="1"/>
      <c r="T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2"/>
      <c r="K178" s="2"/>
      <c r="L178" s="1"/>
      <c r="M178" s="1"/>
      <c r="N178" s="1"/>
      <c r="O178" s="1"/>
      <c r="P178" s="1"/>
      <c r="Q178" s="1"/>
      <c r="R178" s="1"/>
      <c r="S178" s="1"/>
      <c r="T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2"/>
      <c r="K179" s="2"/>
      <c r="L179" s="1"/>
      <c r="M179" s="1"/>
      <c r="N179" s="1"/>
      <c r="O179" s="1"/>
      <c r="P179" s="1"/>
      <c r="Q179" s="1"/>
      <c r="R179" s="1"/>
      <c r="S179" s="1"/>
      <c r="T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2"/>
      <c r="K180" s="2"/>
      <c r="L180" s="1"/>
      <c r="M180" s="1"/>
      <c r="N180" s="1"/>
      <c r="O180" s="1"/>
      <c r="P180" s="1"/>
      <c r="Q180" s="1"/>
      <c r="R180" s="1"/>
      <c r="S180" s="1"/>
      <c r="T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2"/>
      <c r="L181" s="1"/>
      <c r="M181" s="1"/>
      <c r="N181" s="1"/>
      <c r="O181" s="1"/>
      <c r="P181" s="1"/>
      <c r="Q181" s="1"/>
      <c r="R181" s="1"/>
      <c r="S181" s="1"/>
      <c r="T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2"/>
      <c r="K182" s="2"/>
      <c r="L182" s="1"/>
      <c r="M182" s="1"/>
      <c r="N182" s="1"/>
      <c r="O182" s="1"/>
      <c r="P182" s="1"/>
      <c r="Q182" s="1"/>
      <c r="R182" s="1"/>
      <c r="S182" s="1"/>
      <c r="T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2"/>
      <c r="K183" s="2"/>
      <c r="L183" s="1"/>
      <c r="M183" s="1"/>
      <c r="N183" s="1"/>
      <c r="O183" s="1"/>
      <c r="P183" s="1"/>
      <c r="Q183" s="1"/>
      <c r="R183" s="1"/>
      <c r="S183" s="1"/>
      <c r="T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2"/>
      <c r="K184" s="2"/>
      <c r="L184" s="1"/>
      <c r="M184" s="1"/>
      <c r="N184" s="1"/>
      <c r="O184" s="1"/>
      <c r="P184" s="1"/>
      <c r="Q184" s="1"/>
      <c r="R184" s="1"/>
      <c r="S184" s="1"/>
      <c r="T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2"/>
      <c r="K185" s="2"/>
      <c r="L185" s="1"/>
      <c r="M185" s="1"/>
      <c r="N185" s="1"/>
      <c r="O185" s="1"/>
      <c r="P185" s="1"/>
      <c r="Q185" s="1"/>
      <c r="R185" s="1"/>
      <c r="S185" s="1"/>
      <c r="T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2"/>
      <c r="K186" s="2"/>
      <c r="L186" s="1"/>
      <c r="M186" s="1"/>
      <c r="N186" s="1"/>
      <c r="O186" s="1"/>
      <c r="P186" s="1"/>
      <c r="Q186" s="1"/>
      <c r="R186" s="1"/>
      <c r="S186" s="1"/>
      <c r="T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2"/>
      <c r="K187" s="2"/>
      <c r="L187" s="1"/>
      <c r="M187" s="1"/>
      <c r="N187" s="1"/>
      <c r="O187" s="1"/>
      <c r="P187" s="1"/>
      <c r="Q187" s="1"/>
      <c r="R187" s="1"/>
      <c r="S187" s="1"/>
      <c r="T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2"/>
      <c r="K188" s="2"/>
      <c r="L188" s="1"/>
      <c r="M188" s="1"/>
      <c r="N188" s="1"/>
      <c r="O188" s="1"/>
      <c r="P188" s="1"/>
      <c r="Q188" s="1"/>
      <c r="R188" s="1"/>
      <c r="S188" s="1"/>
      <c r="T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2"/>
      <c r="K189" s="2"/>
      <c r="L189" s="1"/>
      <c r="M189" s="1"/>
      <c r="N189" s="1"/>
      <c r="O189" s="1"/>
      <c r="P189" s="1"/>
      <c r="Q189" s="1"/>
      <c r="R189" s="1"/>
      <c r="S189" s="1"/>
      <c r="T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2"/>
      <c r="K190" s="2"/>
      <c r="L190" s="1"/>
      <c r="M190" s="1"/>
      <c r="N190" s="1"/>
      <c r="O190" s="1"/>
      <c r="P190" s="1"/>
      <c r="Q190" s="1"/>
      <c r="R190" s="1"/>
      <c r="S190" s="1"/>
      <c r="T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2"/>
      <c r="K191" s="2"/>
      <c r="L191" s="1"/>
      <c r="M191" s="1"/>
      <c r="N191" s="1"/>
      <c r="O191" s="1"/>
      <c r="P191" s="1"/>
      <c r="Q191" s="1"/>
      <c r="R191" s="1"/>
      <c r="S191" s="1"/>
      <c r="T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2"/>
      <c r="K192" s="2"/>
      <c r="L192" s="1"/>
      <c r="M192" s="1"/>
      <c r="N192" s="1"/>
      <c r="O192" s="1"/>
      <c r="P192" s="1"/>
      <c r="Q192" s="1"/>
      <c r="R192" s="1"/>
      <c r="S192" s="1"/>
      <c r="T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2"/>
      <c r="K193" s="2"/>
      <c r="L193" s="1"/>
      <c r="M193" s="1"/>
      <c r="N193" s="1"/>
      <c r="O193" s="1"/>
      <c r="P193" s="1"/>
      <c r="Q193" s="1"/>
      <c r="R193" s="1"/>
      <c r="S193" s="1"/>
      <c r="T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2"/>
      <c r="K194" s="2"/>
      <c r="L194" s="1"/>
      <c r="M194" s="1"/>
      <c r="N194" s="1"/>
      <c r="O194" s="1"/>
      <c r="P194" s="1"/>
      <c r="Q194" s="1"/>
      <c r="R194" s="1"/>
      <c r="S194" s="1"/>
      <c r="T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2"/>
      <c r="K195" s="2"/>
      <c r="L195" s="1"/>
      <c r="M195" s="1"/>
      <c r="N195" s="1"/>
      <c r="O195" s="1"/>
      <c r="P195" s="1"/>
      <c r="Q195" s="1"/>
      <c r="R195" s="1"/>
      <c r="S195" s="1"/>
      <c r="T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2"/>
      <c r="K196" s="2"/>
      <c r="L196" s="1"/>
      <c r="M196" s="1"/>
      <c r="N196" s="1"/>
      <c r="O196" s="1"/>
      <c r="P196" s="1"/>
      <c r="Q196" s="1"/>
      <c r="R196" s="1"/>
      <c r="S196" s="1"/>
      <c r="T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2"/>
      <c r="K197" s="2"/>
      <c r="L197" s="1"/>
      <c r="M197" s="1"/>
      <c r="N197" s="1"/>
      <c r="O197" s="1"/>
      <c r="P197" s="1"/>
      <c r="Q197" s="1"/>
      <c r="R197" s="1"/>
      <c r="S197" s="1"/>
      <c r="T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2"/>
      <c r="K198" s="2"/>
      <c r="L198" s="1"/>
      <c r="M198" s="1"/>
      <c r="N198" s="1"/>
      <c r="O198" s="1"/>
      <c r="P198" s="1"/>
      <c r="Q198" s="1"/>
      <c r="R198" s="1"/>
      <c r="S198" s="1"/>
      <c r="T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2"/>
      <c r="K199" s="2"/>
      <c r="L199" s="1"/>
      <c r="M199" s="1"/>
      <c r="N199" s="1"/>
      <c r="O199" s="1"/>
      <c r="P199" s="1"/>
      <c r="Q199" s="1"/>
      <c r="R199" s="1"/>
      <c r="S199" s="1"/>
      <c r="T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2"/>
      <c r="K200" s="2"/>
      <c r="L200" s="1"/>
      <c r="M200" s="1"/>
      <c r="N200" s="1"/>
      <c r="O200" s="1"/>
      <c r="P200" s="1"/>
      <c r="Q200" s="1"/>
      <c r="R200" s="1"/>
      <c r="S200" s="1"/>
      <c r="T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2"/>
      <c r="K201" s="2"/>
      <c r="L201" s="1"/>
      <c r="M201" s="1"/>
      <c r="N201" s="1"/>
      <c r="O201" s="1"/>
      <c r="P201" s="1"/>
      <c r="Q201" s="1"/>
      <c r="R201" s="1"/>
      <c r="S201" s="1"/>
      <c r="T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2"/>
      <c r="K202" s="2"/>
      <c r="L202" s="1"/>
      <c r="M202" s="1"/>
      <c r="N202" s="1"/>
      <c r="O202" s="1"/>
      <c r="P202" s="1"/>
      <c r="Q202" s="1"/>
      <c r="R202" s="1"/>
      <c r="S202" s="1"/>
      <c r="T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2"/>
      <c r="K203" s="2"/>
      <c r="L203" s="1"/>
      <c r="M203" s="1"/>
      <c r="N203" s="1"/>
      <c r="O203" s="1"/>
      <c r="P203" s="1"/>
      <c r="Q203" s="1"/>
      <c r="R203" s="1"/>
      <c r="S203" s="1"/>
      <c r="T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2"/>
      <c r="K204" s="2"/>
      <c r="L204" s="1"/>
      <c r="M204" s="1"/>
      <c r="N204" s="1"/>
      <c r="O204" s="1"/>
      <c r="P204" s="1"/>
      <c r="Q204" s="1"/>
      <c r="R204" s="1"/>
      <c r="S204" s="1"/>
      <c r="T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2"/>
      <c r="K205" s="2"/>
      <c r="L205" s="1"/>
      <c r="M205" s="1"/>
      <c r="N205" s="1"/>
      <c r="O205" s="1"/>
      <c r="P205" s="1"/>
      <c r="Q205" s="1"/>
      <c r="R205" s="1"/>
      <c r="S205" s="1"/>
      <c r="T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2"/>
      <c r="K206" s="2"/>
      <c r="L206" s="1"/>
      <c r="M206" s="1"/>
      <c r="N206" s="1"/>
      <c r="O206" s="1"/>
      <c r="P206" s="1"/>
      <c r="Q206" s="1"/>
      <c r="R206" s="1"/>
      <c r="S206" s="1"/>
      <c r="T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2"/>
      <c r="K207" s="2"/>
      <c r="L207" s="1"/>
      <c r="M207" s="1"/>
      <c r="N207" s="1"/>
      <c r="O207" s="1"/>
      <c r="P207" s="1"/>
      <c r="Q207" s="1"/>
      <c r="R207" s="1"/>
      <c r="S207" s="1"/>
      <c r="T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2"/>
      <c r="K208" s="2"/>
      <c r="L208" s="1"/>
      <c r="M208" s="1"/>
      <c r="N208" s="1"/>
      <c r="O208" s="1"/>
      <c r="P208" s="1"/>
      <c r="Q208" s="1"/>
      <c r="R208" s="1"/>
      <c r="S208" s="1"/>
      <c r="T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2"/>
      <c r="K209" s="2"/>
      <c r="L209" s="1"/>
      <c r="M209" s="1"/>
      <c r="N209" s="1"/>
      <c r="O209" s="1"/>
      <c r="P209" s="1"/>
      <c r="Q209" s="1"/>
      <c r="R209" s="1"/>
      <c r="S209" s="1"/>
      <c r="T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2"/>
      <c r="K210" s="2"/>
      <c r="L210" s="1"/>
      <c r="M210" s="1"/>
      <c r="N210" s="1"/>
      <c r="O210" s="1"/>
      <c r="P210" s="1"/>
      <c r="Q210" s="1"/>
      <c r="R210" s="1"/>
      <c r="S210" s="1"/>
      <c r="T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2"/>
      <c r="L211" s="1"/>
      <c r="M211" s="1"/>
      <c r="N211" s="1"/>
      <c r="O211" s="1"/>
      <c r="P211" s="1"/>
      <c r="Q211" s="1"/>
      <c r="R211" s="1"/>
      <c r="S211" s="1"/>
      <c r="T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2"/>
      <c r="L212" s="1"/>
      <c r="M212" s="1"/>
      <c r="N212" s="1"/>
      <c r="O212" s="1"/>
      <c r="P212" s="1"/>
      <c r="Q212" s="1"/>
      <c r="R212" s="1"/>
      <c r="S212" s="1"/>
      <c r="T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2"/>
      <c r="K213" s="2"/>
      <c r="L213" s="1"/>
      <c r="M213" s="1"/>
      <c r="N213" s="1"/>
      <c r="O213" s="1"/>
      <c r="P213" s="1"/>
      <c r="Q213" s="1"/>
      <c r="R213" s="1"/>
      <c r="S213" s="1"/>
      <c r="T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2"/>
      <c r="K214" s="2"/>
      <c r="L214" s="1"/>
      <c r="M214" s="1"/>
      <c r="N214" s="1"/>
      <c r="O214" s="1"/>
      <c r="P214" s="1"/>
      <c r="Q214" s="1"/>
      <c r="R214" s="1"/>
      <c r="S214" s="1"/>
      <c r="T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2"/>
      <c r="K215" s="2"/>
      <c r="L215" s="1"/>
      <c r="M215" s="1"/>
      <c r="N215" s="1"/>
      <c r="O215" s="1"/>
      <c r="P215" s="1"/>
      <c r="Q215" s="1"/>
      <c r="R215" s="1"/>
      <c r="S215" s="1"/>
      <c r="T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2"/>
      <c r="K216" s="2"/>
      <c r="L216" s="1"/>
      <c r="M216" s="1"/>
      <c r="N216" s="1"/>
      <c r="O216" s="1"/>
      <c r="P216" s="1"/>
      <c r="Q216" s="1"/>
      <c r="R216" s="1"/>
      <c r="S216" s="1"/>
      <c r="T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2"/>
      <c r="K217" s="2"/>
      <c r="L217" s="1"/>
      <c r="M217" s="1"/>
      <c r="N217" s="1"/>
      <c r="O217" s="1"/>
      <c r="P217" s="1"/>
      <c r="Q217" s="1"/>
      <c r="R217" s="1"/>
      <c r="S217" s="1"/>
      <c r="T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2"/>
      <c r="L218" s="1"/>
      <c r="M218" s="1"/>
      <c r="N218" s="1"/>
      <c r="O218" s="1"/>
      <c r="P218" s="1"/>
      <c r="Q218" s="1"/>
      <c r="R218" s="1"/>
      <c r="S218" s="1"/>
      <c r="T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2"/>
      <c r="K219" s="2"/>
      <c r="L219" s="1"/>
      <c r="M219" s="1"/>
      <c r="N219" s="1"/>
      <c r="O219" s="1"/>
      <c r="P219" s="1"/>
      <c r="Q219" s="1"/>
      <c r="R219" s="1"/>
      <c r="S219" s="1"/>
      <c r="T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2"/>
      <c r="K220" s="2"/>
      <c r="L220" s="1"/>
      <c r="M220" s="1"/>
      <c r="N220" s="1"/>
      <c r="O220" s="1"/>
      <c r="P220" s="1"/>
      <c r="Q220" s="1"/>
      <c r="R220" s="1"/>
      <c r="S220" s="1"/>
      <c r="T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2"/>
      <c r="K221" s="2"/>
      <c r="L221" s="1"/>
      <c r="M221" s="1"/>
      <c r="N221" s="1"/>
      <c r="O221" s="1"/>
      <c r="P221" s="1"/>
      <c r="Q221" s="1"/>
      <c r="R221" s="1"/>
      <c r="S221" s="1"/>
      <c r="T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2"/>
      <c r="K222" s="2"/>
      <c r="L222" s="1"/>
      <c r="M222" s="1"/>
      <c r="N222" s="1"/>
      <c r="O222" s="1"/>
      <c r="P222" s="1"/>
      <c r="Q222" s="1"/>
      <c r="R222" s="1"/>
      <c r="S222" s="1"/>
      <c r="T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2"/>
      <c r="K223" s="2"/>
      <c r="L223" s="1"/>
      <c r="M223" s="1"/>
      <c r="N223" s="1"/>
      <c r="O223" s="1"/>
      <c r="P223" s="1"/>
      <c r="Q223" s="1"/>
      <c r="R223" s="1"/>
      <c r="S223" s="1"/>
      <c r="T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2"/>
      <c r="K224" s="2"/>
      <c r="L224" s="1"/>
      <c r="M224" s="1"/>
      <c r="N224" s="1"/>
      <c r="O224" s="1"/>
      <c r="P224" s="1"/>
      <c r="Q224" s="1"/>
      <c r="R224" s="1"/>
      <c r="S224" s="1"/>
      <c r="T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2"/>
      <c r="K225" s="2"/>
      <c r="L225" s="1"/>
      <c r="M225" s="1"/>
      <c r="N225" s="1"/>
      <c r="O225" s="1"/>
      <c r="P225" s="1"/>
      <c r="Q225" s="1"/>
      <c r="R225" s="1"/>
      <c r="S225" s="1"/>
      <c r="T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2"/>
      <c r="K226" s="2"/>
      <c r="L226" s="1"/>
      <c r="M226" s="1"/>
      <c r="N226" s="1"/>
      <c r="O226" s="1"/>
      <c r="P226" s="1"/>
      <c r="Q226" s="1"/>
      <c r="R226" s="1"/>
      <c r="S226" s="1"/>
      <c r="T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2"/>
      <c r="K227" s="2"/>
      <c r="L227" s="1"/>
      <c r="M227" s="1"/>
      <c r="N227" s="1"/>
      <c r="O227" s="1"/>
      <c r="P227" s="1"/>
      <c r="Q227" s="1"/>
      <c r="R227" s="1"/>
      <c r="S227" s="1"/>
      <c r="T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2"/>
      <c r="K228" s="2"/>
      <c r="L228" s="1"/>
      <c r="M228" s="1"/>
      <c r="N228" s="1"/>
      <c r="O228" s="1"/>
      <c r="P228" s="1"/>
      <c r="Q228" s="1"/>
      <c r="R228" s="1"/>
      <c r="S228" s="1"/>
      <c r="T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2"/>
      <c r="K229" s="2"/>
      <c r="L229" s="1"/>
      <c r="M229" s="1"/>
      <c r="N229" s="1"/>
      <c r="O229" s="1"/>
      <c r="P229" s="1"/>
      <c r="Q229" s="1"/>
      <c r="R229" s="1"/>
      <c r="S229" s="1"/>
      <c r="T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2"/>
      <c r="K230" s="2"/>
      <c r="L230" s="1"/>
      <c r="M230" s="1"/>
      <c r="N230" s="1"/>
      <c r="O230" s="1"/>
      <c r="P230" s="1"/>
      <c r="Q230" s="1"/>
      <c r="R230" s="1"/>
      <c r="S230" s="1"/>
      <c r="T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2"/>
      <c r="K231" s="2"/>
      <c r="L231" s="1"/>
      <c r="M231" s="1"/>
      <c r="N231" s="1"/>
      <c r="O231" s="1"/>
      <c r="P231" s="1"/>
      <c r="Q231" s="1"/>
      <c r="R231" s="1"/>
      <c r="S231" s="1"/>
      <c r="T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2"/>
      <c r="K232" s="2"/>
      <c r="L232" s="1"/>
      <c r="M232" s="1"/>
      <c r="N232" s="1"/>
      <c r="O232" s="1"/>
      <c r="P232" s="1"/>
      <c r="Q232" s="1"/>
      <c r="R232" s="1"/>
      <c r="S232" s="1"/>
      <c r="T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2"/>
      <c r="K233" s="2"/>
      <c r="L233" s="1"/>
      <c r="M233" s="1"/>
      <c r="N233" s="1"/>
      <c r="O233" s="1"/>
      <c r="P233" s="1"/>
      <c r="Q233" s="1"/>
      <c r="R233" s="1"/>
      <c r="S233" s="1"/>
      <c r="T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2"/>
      <c r="K234" s="2"/>
      <c r="L234" s="1"/>
      <c r="M234" s="1"/>
      <c r="N234" s="1"/>
      <c r="O234" s="1"/>
      <c r="P234" s="1"/>
      <c r="Q234" s="1"/>
      <c r="R234" s="1"/>
      <c r="S234" s="1"/>
      <c r="T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2"/>
      <c r="K235" s="2"/>
      <c r="L235" s="1"/>
      <c r="M235" s="1"/>
      <c r="N235" s="1"/>
      <c r="O235" s="1"/>
      <c r="P235" s="1"/>
      <c r="Q235" s="1"/>
      <c r="R235" s="1"/>
      <c r="S235" s="1"/>
      <c r="T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2"/>
      <c r="K236" s="2"/>
      <c r="L236" s="1"/>
      <c r="M236" s="1"/>
      <c r="N236" s="1"/>
      <c r="O236" s="1"/>
      <c r="P236" s="1"/>
      <c r="Q236" s="1"/>
      <c r="R236" s="1"/>
      <c r="S236" s="1"/>
      <c r="T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2"/>
      <c r="K237" s="2"/>
      <c r="L237" s="1"/>
      <c r="M237" s="1"/>
      <c r="N237" s="1"/>
      <c r="O237" s="1"/>
      <c r="P237" s="1"/>
      <c r="Q237" s="1"/>
      <c r="R237" s="1"/>
      <c r="S237" s="1"/>
      <c r="T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2"/>
      <c r="K238" s="2"/>
      <c r="L238" s="1"/>
      <c r="M238" s="1"/>
      <c r="N238" s="1"/>
      <c r="O238" s="1"/>
      <c r="P238" s="1"/>
      <c r="Q238" s="1"/>
      <c r="R238" s="1"/>
      <c r="S238" s="1"/>
      <c r="T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2"/>
      <c r="K239" s="2"/>
      <c r="L239" s="1"/>
      <c r="M239" s="1"/>
      <c r="N239" s="1"/>
      <c r="O239" s="1"/>
      <c r="P239" s="1"/>
      <c r="Q239" s="1"/>
      <c r="R239" s="1"/>
      <c r="S239" s="1"/>
      <c r="T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2"/>
      <c r="K240" s="2"/>
      <c r="L240" s="1"/>
      <c r="M240" s="1"/>
      <c r="N240" s="1"/>
      <c r="O240" s="1"/>
      <c r="P240" s="1"/>
      <c r="Q240" s="1"/>
      <c r="R240" s="1"/>
      <c r="S240" s="1"/>
      <c r="T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2"/>
      <c r="L241" s="1"/>
      <c r="M241" s="1"/>
      <c r="N241" s="1"/>
      <c r="O241" s="1"/>
      <c r="P241" s="1"/>
      <c r="Q241" s="1"/>
      <c r="R241" s="1"/>
      <c r="S241" s="1"/>
      <c r="T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2"/>
      <c r="K242" s="2"/>
      <c r="L242" s="1"/>
      <c r="M242" s="1"/>
      <c r="N242" s="1"/>
      <c r="O242" s="1"/>
      <c r="P242" s="1"/>
      <c r="Q242" s="1"/>
      <c r="R242" s="1"/>
      <c r="S242" s="1"/>
      <c r="T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2"/>
      <c r="K243" s="2"/>
      <c r="L243" s="1"/>
      <c r="M243" s="1"/>
      <c r="N243" s="1"/>
      <c r="O243" s="1"/>
      <c r="P243" s="1"/>
      <c r="Q243" s="1"/>
      <c r="R243" s="1"/>
      <c r="S243" s="1"/>
      <c r="T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2"/>
      <c r="K244" s="2"/>
      <c r="L244" s="1"/>
      <c r="M244" s="1"/>
      <c r="N244" s="1"/>
      <c r="O244" s="1"/>
      <c r="P244" s="1"/>
      <c r="Q244" s="1"/>
      <c r="R244" s="1"/>
      <c r="S244" s="1"/>
      <c r="T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2"/>
      <c r="K245" s="2"/>
      <c r="L245" s="1"/>
      <c r="M245" s="1"/>
      <c r="N245" s="1"/>
      <c r="O245" s="1"/>
      <c r="P245" s="1"/>
      <c r="Q245" s="1"/>
      <c r="R245" s="1"/>
      <c r="S245" s="1"/>
      <c r="T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2"/>
      <c r="K246" s="2"/>
      <c r="L246" s="1"/>
      <c r="M246" s="1"/>
      <c r="N246" s="1"/>
      <c r="O246" s="1"/>
      <c r="P246" s="1"/>
      <c r="Q246" s="1"/>
      <c r="R246" s="1"/>
      <c r="S246" s="1"/>
      <c r="T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2"/>
      <c r="K247" s="2"/>
      <c r="L247" s="1"/>
      <c r="M247" s="1"/>
      <c r="N247" s="1"/>
      <c r="O247" s="1"/>
      <c r="P247" s="1"/>
      <c r="Q247" s="1"/>
      <c r="R247" s="1"/>
      <c r="S247" s="1"/>
      <c r="T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2"/>
      <c r="K248" s="2"/>
      <c r="L248" s="1"/>
      <c r="M248" s="1"/>
      <c r="N248" s="1"/>
      <c r="O248" s="1"/>
      <c r="P248" s="1"/>
      <c r="Q248" s="1"/>
      <c r="R248" s="1"/>
      <c r="S248" s="1"/>
      <c r="T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2"/>
      <c r="K249" s="2"/>
      <c r="L249" s="1"/>
      <c r="M249" s="1"/>
      <c r="N249" s="1"/>
      <c r="O249" s="1"/>
      <c r="P249" s="1"/>
      <c r="Q249" s="1"/>
      <c r="R249" s="1"/>
      <c r="S249" s="1"/>
      <c r="T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2"/>
      <c r="K250" s="2"/>
      <c r="L250" s="1"/>
      <c r="M250" s="1"/>
      <c r="N250" s="1"/>
      <c r="O250" s="1"/>
      <c r="P250" s="1"/>
      <c r="Q250" s="1"/>
      <c r="R250" s="1"/>
      <c r="S250" s="1"/>
      <c r="T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2"/>
      <c r="K251" s="2"/>
      <c r="L251" s="1"/>
      <c r="M251" s="1"/>
      <c r="N251" s="1"/>
      <c r="O251" s="1"/>
      <c r="P251" s="1"/>
      <c r="Q251" s="1"/>
      <c r="R251" s="1"/>
      <c r="S251" s="1"/>
      <c r="T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2"/>
      <c r="K252" s="2"/>
      <c r="L252" s="1"/>
      <c r="M252" s="1"/>
      <c r="N252" s="1"/>
      <c r="O252" s="1"/>
      <c r="P252" s="1"/>
      <c r="Q252" s="1"/>
      <c r="R252" s="1"/>
      <c r="S252" s="1"/>
      <c r="T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2"/>
      <c r="K253" s="2"/>
      <c r="L253" s="1"/>
      <c r="M253" s="1"/>
      <c r="N253" s="1"/>
      <c r="O253" s="1"/>
      <c r="P253" s="1"/>
      <c r="Q253" s="1"/>
      <c r="R253" s="1"/>
      <c r="S253" s="1"/>
      <c r="T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2"/>
      <c r="K254" s="2"/>
      <c r="L254" s="1"/>
      <c r="M254" s="1"/>
      <c r="N254" s="1"/>
      <c r="O254" s="1"/>
      <c r="P254" s="1"/>
      <c r="Q254" s="1"/>
      <c r="R254" s="1"/>
      <c r="S254" s="1"/>
      <c r="T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2"/>
      <c r="K255" s="2"/>
      <c r="L255" s="1"/>
      <c r="M255" s="1"/>
      <c r="N255" s="1"/>
      <c r="O255" s="1"/>
      <c r="P255" s="1"/>
      <c r="Q255" s="1"/>
      <c r="R255" s="1"/>
      <c r="S255" s="1"/>
      <c r="T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2"/>
      <c r="K256" s="2"/>
      <c r="L256" s="1"/>
      <c r="M256" s="1"/>
      <c r="N256" s="1"/>
      <c r="O256" s="1"/>
      <c r="P256" s="1"/>
      <c r="Q256" s="1"/>
      <c r="R256" s="1"/>
      <c r="S256" s="1"/>
      <c r="T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2"/>
      <c r="K257" s="2"/>
      <c r="L257" s="1"/>
      <c r="M257" s="1"/>
      <c r="N257" s="1"/>
      <c r="O257" s="1"/>
      <c r="P257" s="1"/>
      <c r="Q257" s="1"/>
      <c r="R257" s="1"/>
      <c r="S257" s="1"/>
      <c r="T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2"/>
      <c r="K258" s="2"/>
      <c r="L258" s="1"/>
      <c r="M258" s="1"/>
      <c r="N258" s="1"/>
      <c r="O258" s="1"/>
      <c r="P258" s="1"/>
      <c r="Q258" s="1"/>
      <c r="R258" s="1"/>
      <c r="S258" s="1"/>
      <c r="T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2"/>
      <c r="K259" s="2"/>
      <c r="L259" s="1"/>
      <c r="M259" s="1"/>
      <c r="N259" s="1"/>
      <c r="O259" s="1"/>
      <c r="P259" s="1"/>
      <c r="Q259" s="1"/>
      <c r="R259" s="1"/>
      <c r="S259" s="1"/>
      <c r="T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2"/>
      <c r="K260" s="2"/>
      <c r="L260" s="1"/>
      <c r="M260" s="1"/>
      <c r="N260" s="1"/>
      <c r="O260" s="1"/>
      <c r="P260" s="1"/>
      <c r="Q260" s="1"/>
      <c r="R260" s="1"/>
      <c r="S260" s="1"/>
      <c r="T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2"/>
      <c r="K261" s="2"/>
      <c r="L261" s="1"/>
      <c r="M261" s="1"/>
      <c r="N261" s="1"/>
      <c r="O261" s="1"/>
      <c r="P261" s="1"/>
      <c r="Q261" s="1"/>
      <c r="R261" s="1"/>
      <c r="S261" s="1"/>
      <c r="T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2"/>
      <c r="K262" s="2"/>
      <c r="L262" s="1"/>
      <c r="M262" s="1"/>
      <c r="N262" s="1"/>
      <c r="O262" s="1"/>
      <c r="P262" s="1"/>
      <c r="Q262" s="1"/>
      <c r="R262" s="1"/>
      <c r="S262" s="1"/>
      <c r="T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2"/>
      <c r="K263" s="2"/>
      <c r="L263" s="1"/>
      <c r="M263" s="1"/>
      <c r="N263" s="1"/>
      <c r="O263" s="1"/>
      <c r="P263" s="1"/>
      <c r="Q263" s="1"/>
      <c r="R263" s="1"/>
      <c r="S263" s="1"/>
      <c r="T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2"/>
      <c r="K264" s="2"/>
      <c r="L264" s="1"/>
      <c r="M264" s="1"/>
      <c r="N264" s="1"/>
      <c r="O264" s="1"/>
      <c r="P264" s="1"/>
      <c r="Q264" s="1"/>
      <c r="R264" s="1"/>
      <c r="S264" s="1"/>
      <c r="T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2"/>
      <c r="K265" s="2"/>
      <c r="L265" s="1"/>
      <c r="M265" s="1"/>
      <c r="N265" s="1"/>
      <c r="O265" s="1"/>
      <c r="P265" s="1"/>
      <c r="Q265" s="1"/>
      <c r="R265" s="1"/>
      <c r="S265" s="1"/>
      <c r="T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2"/>
      <c r="K266" s="2"/>
      <c r="L266" s="1"/>
      <c r="M266" s="1"/>
      <c r="N266" s="1"/>
      <c r="O266" s="1"/>
      <c r="P266" s="1"/>
      <c r="Q266" s="1"/>
      <c r="R266" s="1"/>
      <c r="S266" s="1"/>
      <c r="T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2"/>
      <c r="K267" s="2"/>
      <c r="L267" s="1"/>
      <c r="M267" s="1"/>
      <c r="N267" s="1"/>
      <c r="O267" s="1"/>
      <c r="P267" s="1"/>
      <c r="Q267" s="1"/>
      <c r="R267" s="1"/>
      <c r="S267" s="1"/>
      <c r="T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2"/>
      <c r="K268" s="2"/>
      <c r="L268" s="1"/>
      <c r="M268" s="1"/>
      <c r="N268" s="1"/>
      <c r="O268" s="1"/>
      <c r="P268" s="1"/>
      <c r="Q268" s="1"/>
      <c r="R268" s="1"/>
      <c r="S268" s="1"/>
      <c r="T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2"/>
      <c r="K269" s="2"/>
      <c r="L269" s="1"/>
      <c r="M269" s="1"/>
      <c r="N269" s="1"/>
      <c r="O269" s="1"/>
      <c r="P269" s="1"/>
      <c r="Q269" s="1"/>
      <c r="R269" s="1"/>
      <c r="S269" s="1"/>
      <c r="T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2"/>
      <c r="K270" s="2"/>
      <c r="L270" s="1"/>
      <c r="M270" s="1"/>
      <c r="N270" s="1"/>
      <c r="O270" s="1"/>
      <c r="P270" s="1"/>
      <c r="Q270" s="1"/>
      <c r="R270" s="1"/>
      <c r="S270" s="1"/>
      <c r="T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2"/>
      <c r="L271" s="1"/>
      <c r="M271" s="1"/>
      <c r="N271" s="1"/>
      <c r="O271" s="1"/>
      <c r="P271" s="1"/>
      <c r="Q271" s="1"/>
      <c r="R271" s="1"/>
      <c r="S271" s="1"/>
      <c r="T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2"/>
      <c r="K272" s="2"/>
      <c r="L272" s="1"/>
      <c r="M272" s="1"/>
      <c r="N272" s="1"/>
      <c r="O272" s="1"/>
      <c r="P272" s="1"/>
      <c r="Q272" s="1"/>
      <c r="R272" s="1"/>
      <c r="S272" s="1"/>
      <c r="T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2"/>
      <c r="K273" s="2"/>
      <c r="L273" s="1"/>
      <c r="M273" s="1"/>
      <c r="N273" s="1"/>
      <c r="O273" s="1"/>
      <c r="P273" s="1"/>
      <c r="Q273" s="1"/>
      <c r="R273" s="1"/>
      <c r="S273" s="1"/>
      <c r="T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2"/>
      <c r="K274" s="2"/>
      <c r="L274" s="1"/>
      <c r="M274" s="1"/>
      <c r="N274" s="1"/>
      <c r="O274" s="1"/>
      <c r="P274" s="1"/>
      <c r="Q274" s="1"/>
      <c r="R274" s="1"/>
      <c r="S274" s="1"/>
      <c r="T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2"/>
      <c r="K275" s="2"/>
      <c r="L275" s="1"/>
      <c r="M275" s="1"/>
      <c r="N275" s="1"/>
      <c r="O275" s="1"/>
      <c r="P275" s="1"/>
      <c r="Q275" s="1"/>
      <c r="R275" s="1"/>
      <c r="S275" s="1"/>
      <c r="T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2"/>
      <c r="K276" s="2"/>
      <c r="L276" s="1"/>
      <c r="M276" s="1"/>
      <c r="N276" s="1"/>
      <c r="O276" s="1"/>
      <c r="P276" s="1"/>
      <c r="Q276" s="1"/>
      <c r="R276" s="1"/>
      <c r="S276" s="1"/>
      <c r="T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2"/>
      <c r="K277" s="2"/>
      <c r="L277" s="1"/>
      <c r="M277" s="1"/>
      <c r="N277" s="1"/>
      <c r="O277" s="1"/>
      <c r="P277" s="1"/>
      <c r="Q277" s="1"/>
      <c r="R277" s="1"/>
      <c r="S277" s="1"/>
      <c r="T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2"/>
      <c r="K278" s="2"/>
      <c r="L278" s="1"/>
      <c r="M278" s="1"/>
      <c r="N278" s="1"/>
      <c r="O278" s="1"/>
      <c r="P278" s="1"/>
      <c r="Q278" s="1"/>
      <c r="R278" s="1"/>
      <c r="S278" s="1"/>
      <c r="T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2"/>
      <c r="K279" s="2"/>
      <c r="L279" s="1"/>
      <c r="M279" s="1"/>
      <c r="N279" s="1"/>
      <c r="O279" s="1"/>
      <c r="P279" s="1"/>
      <c r="Q279" s="1"/>
      <c r="R279" s="1"/>
      <c r="S279" s="1"/>
      <c r="T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2"/>
      <c r="K280" s="2"/>
      <c r="L280" s="1"/>
      <c r="M280" s="1"/>
      <c r="N280" s="1"/>
      <c r="O280" s="1"/>
      <c r="P280" s="1"/>
      <c r="Q280" s="1"/>
      <c r="R280" s="1"/>
      <c r="S280" s="1"/>
      <c r="T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2"/>
      <c r="K281" s="2"/>
      <c r="L281" s="1"/>
      <c r="M281" s="1"/>
      <c r="N281" s="1"/>
      <c r="O281" s="1"/>
      <c r="P281" s="1"/>
      <c r="Q281" s="1"/>
      <c r="R281" s="1"/>
      <c r="S281" s="1"/>
      <c r="T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2"/>
      <c r="K282" s="2"/>
      <c r="L282" s="1"/>
      <c r="M282" s="1"/>
      <c r="N282" s="1"/>
      <c r="O282" s="1"/>
      <c r="P282" s="1"/>
      <c r="Q282" s="1"/>
      <c r="R282" s="1"/>
      <c r="S282" s="1"/>
      <c r="T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2"/>
      <c r="K283" s="2"/>
      <c r="L283" s="1"/>
      <c r="M283" s="1"/>
      <c r="N283" s="1"/>
      <c r="O283" s="1"/>
      <c r="P283" s="1"/>
      <c r="Q283" s="1"/>
      <c r="R283" s="1"/>
      <c r="S283" s="1"/>
      <c r="T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2"/>
      <c r="K284" s="2"/>
      <c r="L284" s="1"/>
      <c r="M284" s="1"/>
      <c r="N284" s="1"/>
      <c r="O284" s="1"/>
      <c r="P284" s="1"/>
      <c r="Q284" s="1"/>
      <c r="R284" s="1"/>
      <c r="S284" s="1"/>
      <c r="T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2"/>
      <c r="K285" s="2"/>
      <c r="L285" s="1"/>
      <c r="M285" s="1"/>
      <c r="N285" s="1"/>
      <c r="O285" s="1"/>
      <c r="P285" s="1"/>
      <c r="Q285" s="1"/>
      <c r="R285" s="1"/>
      <c r="S285" s="1"/>
      <c r="T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2"/>
      <c r="K286" s="2"/>
      <c r="L286" s="1"/>
      <c r="M286" s="1"/>
      <c r="N286" s="1"/>
      <c r="O286" s="1"/>
      <c r="P286" s="1"/>
      <c r="Q286" s="1"/>
      <c r="R286" s="1"/>
      <c r="S286" s="1"/>
      <c r="T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2"/>
      <c r="K287" s="2"/>
      <c r="L287" s="1"/>
      <c r="M287" s="1"/>
      <c r="N287" s="1"/>
      <c r="O287" s="1"/>
      <c r="P287" s="1"/>
      <c r="Q287" s="1"/>
      <c r="R287" s="1"/>
      <c r="S287" s="1"/>
      <c r="T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2"/>
      <c r="K288" s="2"/>
      <c r="L288" s="1"/>
      <c r="M288" s="1"/>
      <c r="N288" s="1"/>
      <c r="O288" s="1"/>
      <c r="P288" s="1"/>
      <c r="Q288" s="1"/>
      <c r="R288" s="1"/>
      <c r="S288" s="1"/>
      <c r="T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2"/>
      <c r="K289" s="2"/>
      <c r="L289" s="1"/>
      <c r="M289" s="1"/>
      <c r="N289" s="1"/>
      <c r="O289" s="1"/>
      <c r="P289" s="1"/>
      <c r="Q289" s="1"/>
      <c r="R289" s="1"/>
      <c r="S289" s="1"/>
      <c r="T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2"/>
      <c r="K290" s="2"/>
      <c r="L290" s="1"/>
      <c r="M290" s="1"/>
      <c r="N290" s="1"/>
      <c r="O290" s="1"/>
      <c r="P290" s="1"/>
      <c r="Q290" s="1"/>
      <c r="R290" s="1"/>
      <c r="S290" s="1"/>
      <c r="T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2"/>
      <c r="K291" s="2"/>
      <c r="L291" s="1"/>
      <c r="M291" s="1"/>
      <c r="N291" s="1"/>
      <c r="O291" s="1"/>
      <c r="P291" s="1"/>
      <c r="Q291" s="1"/>
      <c r="R291" s="1"/>
      <c r="S291" s="1"/>
      <c r="T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2"/>
      <c r="K292" s="2"/>
      <c r="L292" s="1"/>
      <c r="M292" s="1"/>
      <c r="N292" s="1"/>
      <c r="O292" s="1"/>
      <c r="P292" s="1"/>
      <c r="Q292" s="1"/>
      <c r="R292" s="1"/>
      <c r="S292" s="1"/>
      <c r="T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2"/>
      <c r="K293" s="2"/>
      <c r="L293" s="1"/>
      <c r="M293" s="1"/>
      <c r="N293" s="1"/>
      <c r="O293" s="1"/>
      <c r="P293" s="1"/>
      <c r="Q293" s="1"/>
      <c r="R293" s="1"/>
      <c r="S293" s="1"/>
      <c r="T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2"/>
      <c r="K294" s="2"/>
      <c r="L294" s="1"/>
      <c r="M294" s="1"/>
      <c r="N294" s="1"/>
      <c r="O294" s="1"/>
      <c r="P294" s="1"/>
      <c r="Q294" s="1"/>
      <c r="R294" s="1"/>
      <c r="S294" s="1"/>
      <c r="T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2"/>
      <c r="K295" s="2"/>
      <c r="L295" s="1"/>
      <c r="M295" s="1"/>
      <c r="N295" s="1"/>
      <c r="O295" s="1"/>
      <c r="P295" s="1"/>
      <c r="Q295" s="1"/>
      <c r="R295" s="1"/>
      <c r="S295" s="1"/>
      <c r="T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2"/>
      <c r="K296" s="2"/>
      <c r="L296" s="1"/>
      <c r="M296" s="1"/>
      <c r="N296" s="1"/>
      <c r="O296" s="1"/>
      <c r="P296" s="1"/>
      <c r="Q296" s="1"/>
      <c r="R296" s="1"/>
      <c r="S296" s="1"/>
      <c r="T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2"/>
      <c r="K297" s="2"/>
      <c r="L297" s="1"/>
      <c r="M297" s="1"/>
      <c r="N297" s="1"/>
      <c r="O297" s="1"/>
      <c r="P297" s="1"/>
      <c r="Q297" s="1"/>
      <c r="R297" s="1"/>
      <c r="S297" s="1"/>
      <c r="T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2"/>
      <c r="K298" s="2"/>
      <c r="L298" s="1"/>
      <c r="M298" s="1"/>
      <c r="N298" s="1"/>
      <c r="O298" s="1"/>
      <c r="P298" s="1"/>
      <c r="Q298" s="1"/>
      <c r="R298" s="1"/>
      <c r="S298" s="1"/>
      <c r="T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2"/>
      <c r="K299" s="2"/>
      <c r="L299" s="1"/>
      <c r="M299" s="1"/>
      <c r="N299" s="1"/>
      <c r="O299" s="1"/>
      <c r="P299" s="1"/>
      <c r="Q299" s="1"/>
      <c r="R299" s="1"/>
      <c r="S299" s="1"/>
      <c r="T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2"/>
      <c r="K300" s="2"/>
      <c r="L300" s="1"/>
      <c r="M300" s="1"/>
      <c r="N300" s="1"/>
      <c r="O300" s="1"/>
      <c r="P300" s="1"/>
      <c r="Q300" s="1"/>
      <c r="R300" s="1"/>
      <c r="S300" s="1"/>
      <c r="T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2"/>
      <c r="L301" s="1"/>
      <c r="M301" s="1"/>
      <c r="N301" s="1"/>
      <c r="O301" s="1"/>
      <c r="P301" s="1"/>
      <c r="Q301" s="1"/>
      <c r="R301" s="1"/>
      <c r="S301" s="1"/>
      <c r="T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2"/>
      <c r="K302" s="2"/>
      <c r="L302" s="1"/>
      <c r="M302" s="1"/>
      <c r="N302" s="1"/>
      <c r="O302" s="1"/>
      <c r="P302" s="1"/>
      <c r="Q302" s="1"/>
      <c r="R302" s="1"/>
      <c r="S302" s="1"/>
      <c r="T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2"/>
      <c r="K303" s="2"/>
      <c r="L303" s="1"/>
      <c r="M303" s="1"/>
      <c r="N303" s="1"/>
      <c r="O303" s="1"/>
      <c r="P303" s="1"/>
      <c r="Q303" s="1"/>
      <c r="R303" s="1"/>
      <c r="S303" s="1"/>
      <c r="T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2"/>
      <c r="K304" s="2"/>
      <c r="L304" s="1"/>
      <c r="M304" s="1"/>
      <c r="N304" s="1"/>
      <c r="O304" s="1"/>
      <c r="P304" s="1"/>
      <c r="Q304" s="1"/>
      <c r="R304" s="1"/>
      <c r="S304" s="1"/>
      <c r="T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2"/>
      <c r="K305" s="2"/>
      <c r="L305" s="1"/>
      <c r="M305" s="1"/>
      <c r="N305" s="1"/>
      <c r="O305" s="1"/>
      <c r="P305" s="1"/>
      <c r="Q305" s="1"/>
      <c r="R305" s="1"/>
      <c r="S305" s="1"/>
      <c r="T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2"/>
      <c r="K306" s="2"/>
      <c r="L306" s="1"/>
      <c r="M306" s="1"/>
      <c r="N306" s="1"/>
      <c r="O306" s="1"/>
      <c r="P306" s="1"/>
      <c r="Q306" s="1"/>
      <c r="R306" s="1"/>
      <c r="S306" s="1"/>
      <c r="T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2"/>
      <c r="K307" s="2"/>
      <c r="L307" s="1"/>
      <c r="M307" s="1"/>
      <c r="N307" s="1"/>
      <c r="O307" s="1"/>
      <c r="P307" s="1"/>
      <c r="Q307" s="1"/>
      <c r="R307" s="1"/>
      <c r="S307" s="1"/>
      <c r="T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2"/>
      <c r="K308" s="2"/>
      <c r="L308" s="1"/>
      <c r="M308" s="1"/>
      <c r="N308" s="1"/>
      <c r="O308" s="1"/>
      <c r="P308" s="1"/>
      <c r="Q308" s="1"/>
      <c r="R308" s="1"/>
      <c r="S308" s="1"/>
      <c r="T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2"/>
      <c r="K309" s="2"/>
      <c r="L309" s="1"/>
      <c r="M309" s="1"/>
      <c r="N309" s="1"/>
      <c r="O309" s="1"/>
      <c r="P309" s="1"/>
      <c r="Q309" s="1"/>
      <c r="R309" s="1"/>
      <c r="S309" s="1"/>
      <c r="T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2"/>
      <c r="K310" s="2"/>
      <c r="L310" s="1"/>
      <c r="M310" s="1"/>
      <c r="N310" s="1"/>
      <c r="O310" s="1"/>
      <c r="P310" s="1"/>
      <c r="Q310" s="1"/>
      <c r="R310" s="1"/>
      <c r="S310" s="1"/>
      <c r="T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2"/>
      <c r="K311" s="2"/>
      <c r="L311" s="1"/>
      <c r="M311" s="1"/>
      <c r="N311" s="1"/>
      <c r="O311" s="1"/>
      <c r="P311" s="1"/>
      <c r="Q311" s="1"/>
      <c r="R311" s="1"/>
      <c r="S311" s="1"/>
      <c r="T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2"/>
      <c r="K312" s="2"/>
      <c r="L312" s="1"/>
      <c r="M312" s="1"/>
      <c r="N312" s="1"/>
      <c r="O312" s="1"/>
      <c r="P312" s="1"/>
      <c r="Q312" s="1"/>
      <c r="R312" s="1"/>
      <c r="S312" s="1"/>
      <c r="T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2"/>
      <c r="K313" s="2"/>
      <c r="L313" s="1"/>
      <c r="M313" s="1"/>
      <c r="N313" s="1"/>
      <c r="O313" s="1"/>
      <c r="P313" s="1"/>
      <c r="Q313" s="1"/>
      <c r="R313" s="1"/>
      <c r="S313" s="1"/>
      <c r="T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2"/>
      <c r="K314" s="2"/>
      <c r="L314" s="1"/>
      <c r="M314" s="1"/>
      <c r="N314" s="1"/>
      <c r="O314" s="1"/>
      <c r="P314" s="1"/>
      <c r="Q314" s="1"/>
      <c r="R314" s="1"/>
      <c r="S314" s="1"/>
      <c r="T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2"/>
      <c r="K315" s="2"/>
      <c r="L315" s="1"/>
      <c r="M315" s="1"/>
      <c r="N315" s="1"/>
      <c r="O315" s="1"/>
      <c r="P315" s="1"/>
      <c r="Q315" s="1"/>
      <c r="R315" s="1"/>
      <c r="S315" s="1"/>
      <c r="T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2"/>
      <c r="K316" s="2"/>
      <c r="L316" s="1"/>
      <c r="M316" s="1"/>
      <c r="N316" s="1"/>
      <c r="O316" s="1"/>
      <c r="P316" s="1"/>
      <c r="Q316" s="1"/>
      <c r="R316" s="1"/>
      <c r="S316" s="1"/>
      <c r="T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2"/>
      <c r="K317" s="2"/>
      <c r="L317" s="1"/>
      <c r="M317" s="1"/>
      <c r="N317" s="1"/>
      <c r="O317" s="1"/>
      <c r="P317" s="1"/>
      <c r="Q317" s="1"/>
      <c r="R317" s="1"/>
      <c r="S317" s="1"/>
      <c r="T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2"/>
      <c r="K318" s="2"/>
      <c r="L318" s="1"/>
      <c r="M318" s="1"/>
      <c r="N318" s="1"/>
      <c r="O318" s="1"/>
      <c r="P318" s="1"/>
      <c r="Q318" s="1"/>
      <c r="R318" s="1"/>
      <c r="S318" s="1"/>
      <c r="T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2"/>
      <c r="K319" s="2"/>
      <c r="L319" s="1"/>
      <c r="M319" s="1"/>
      <c r="N319" s="1"/>
      <c r="O319" s="1"/>
      <c r="P319" s="1"/>
      <c r="Q319" s="1"/>
      <c r="R319" s="1"/>
      <c r="S319" s="1"/>
      <c r="T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2"/>
      <c r="K320" s="2"/>
      <c r="L320" s="1"/>
      <c r="M320" s="1"/>
      <c r="N320" s="1"/>
      <c r="O320" s="1"/>
      <c r="P320" s="1"/>
      <c r="Q320" s="1"/>
      <c r="R320" s="1"/>
      <c r="S320" s="1"/>
      <c r="T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2"/>
      <c r="K321" s="2"/>
      <c r="L321" s="1"/>
      <c r="M321" s="1"/>
      <c r="N321" s="1"/>
      <c r="O321" s="1"/>
      <c r="P321" s="1"/>
      <c r="Q321" s="1"/>
      <c r="R321" s="1"/>
      <c r="S321" s="1"/>
      <c r="T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2"/>
      <c r="K322" s="2"/>
      <c r="L322" s="1"/>
      <c r="M322" s="1"/>
      <c r="N322" s="1"/>
      <c r="O322" s="1"/>
      <c r="P322" s="1"/>
      <c r="Q322" s="1"/>
      <c r="R322" s="1"/>
      <c r="S322" s="1"/>
      <c r="T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2"/>
      <c r="K323" s="2"/>
      <c r="L323" s="1"/>
      <c r="M323" s="1"/>
      <c r="N323" s="1"/>
      <c r="O323" s="1"/>
      <c r="P323" s="1"/>
      <c r="Q323" s="1"/>
      <c r="R323" s="1"/>
      <c r="S323" s="1"/>
      <c r="T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2"/>
      <c r="K324" s="2"/>
      <c r="L324" s="1"/>
      <c r="M324" s="1"/>
      <c r="N324" s="1"/>
      <c r="O324" s="1"/>
      <c r="P324" s="1"/>
      <c r="Q324" s="1"/>
      <c r="R324" s="1"/>
      <c r="S324" s="1"/>
      <c r="T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2"/>
      <c r="K325" s="2"/>
      <c r="L325" s="1"/>
      <c r="M325" s="1"/>
      <c r="N325" s="1"/>
      <c r="O325" s="1"/>
      <c r="P325" s="1"/>
      <c r="Q325" s="1"/>
      <c r="R325" s="1"/>
      <c r="S325" s="1"/>
      <c r="T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2"/>
      <c r="K326" s="2"/>
      <c r="L326" s="1"/>
      <c r="M326" s="1"/>
      <c r="N326" s="1"/>
      <c r="O326" s="1"/>
      <c r="P326" s="1"/>
      <c r="Q326" s="1"/>
      <c r="R326" s="1"/>
      <c r="S326" s="1"/>
      <c r="T326" s="1"/>
    </row>
    <row r="327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2"/>
      <c r="K327" s="2"/>
      <c r="L327" s="1"/>
      <c r="M327" s="1"/>
      <c r="N327" s="1"/>
      <c r="O327" s="1"/>
      <c r="P327" s="1"/>
      <c r="Q327" s="1"/>
      <c r="R327" s="1"/>
      <c r="S327" s="1"/>
      <c r="T327" s="1"/>
    </row>
    <row r="328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2"/>
      <c r="K328" s="2"/>
      <c r="L328" s="1"/>
      <c r="M328" s="1"/>
      <c r="N328" s="1"/>
      <c r="O328" s="1"/>
      <c r="P328" s="1"/>
      <c r="Q328" s="1"/>
      <c r="R328" s="1"/>
      <c r="S328" s="1"/>
      <c r="T328" s="1"/>
    </row>
    <row r="329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2"/>
      <c r="K329" s="2"/>
      <c r="L329" s="1"/>
      <c r="M329" s="1"/>
      <c r="N329" s="1"/>
      <c r="O329" s="1"/>
      <c r="P329" s="1"/>
      <c r="Q329" s="1"/>
      <c r="R329" s="1"/>
      <c r="S329" s="1"/>
      <c r="T329" s="1"/>
    </row>
    <row r="330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2"/>
      <c r="K330" s="2"/>
      <c r="L330" s="1"/>
      <c r="M330" s="1"/>
      <c r="N330" s="1"/>
      <c r="O330" s="1"/>
      <c r="P330" s="1"/>
      <c r="Q330" s="1"/>
      <c r="R330" s="1"/>
      <c r="S330" s="1"/>
      <c r="T330" s="1"/>
    </row>
    <row r="331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2"/>
      <c r="K331" s="2"/>
      <c r="L331" s="1"/>
      <c r="M331" s="1"/>
      <c r="N331" s="1"/>
      <c r="O331" s="1"/>
      <c r="P331" s="1"/>
      <c r="Q331" s="1"/>
      <c r="R331" s="1"/>
      <c r="S331" s="1"/>
      <c r="T331" s="1"/>
    </row>
    <row r="33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2"/>
      <c r="K332" s="2"/>
      <c r="L332" s="1"/>
      <c r="M332" s="1"/>
      <c r="N332" s="1"/>
      <c r="O332" s="1"/>
      <c r="P332" s="1"/>
      <c r="Q332" s="1"/>
      <c r="R332" s="1"/>
      <c r="S332" s="1"/>
      <c r="T332" s="1"/>
    </row>
    <row r="3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2"/>
      <c r="K333" s="2"/>
      <c r="L333" s="1"/>
      <c r="M333" s="1"/>
      <c r="N333" s="1"/>
      <c r="O333" s="1"/>
      <c r="P333" s="1"/>
      <c r="Q333" s="1"/>
      <c r="R333" s="1"/>
      <c r="S333" s="1"/>
      <c r="T333" s="1"/>
    </row>
    <row r="334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2"/>
      <c r="K334" s="2"/>
      <c r="L334" s="1"/>
      <c r="M334" s="1"/>
      <c r="N334" s="1"/>
      <c r="O334" s="1"/>
      <c r="P334" s="1"/>
      <c r="Q334" s="1"/>
      <c r="R334" s="1"/>
      <c r="S334" s="1"/>
      <c r="T334" s="1"/>
    </row>
    <row r="33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2"/>
      <c r="K335" s="2"/>
      <c r="L335" s="1"/>
      <c r="M335" s="1"/>
      <c r="N335" s="1"/>
      <c r="O335" s="1"/>
      <c r="P335" s="1"/>
      <c r="Q335" s="1"/>
      <c r="R335" s="1"/>
      <c r="S335" s="1"/>
      <c r="T335" s="1"/>
    </row>
    <row r="33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2"/>
      <c r="K336" s="2"/>
      <c r="L336" s="1"/>
      <c r="M336" s="1"/>
      <c r="N336" s="1"/>
      <c r="O336" s="1"/>
      <c r="P336" s="1"/>
      <c r="Q336" s="1"/>
      <c r="R336" s="1"/>
      <c r="S336" s="1"/>
      <c r="T336" s="1"/>
    </row>
    <row r="337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2"/>
      <c r="K337" s="2"/>
      <c r="L337" s="1"/>
      <c r="M337" s="1"/>
      <c r="N337" s="1"/>
      <c r="O337" s="1"/>
      <c r="P337" s="1"/>
      <c r="Q337" s="1"/>
      <c r="R337" s="1"/>
      <c r="S337" s="1"/>
      <c r="T337" s="1"/>
    </row>
    <row r="338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2"/>
      <c r="K338" s="2"/>
      <c r="L338" s="1"/>
      <c r="M338" s="1"/>
      <c r="N338" s="1"/>
      <c r="O338" s="1"/>
      <c r="P338" s="1"/>
      <c r="Q338" s="1"/>
      <c r="R338" s="1"/>
      <c r="S338" s="1"/>
      <c r="T338" s="1"/>
    </row>
    <row r="339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2"/>
      <c r="K339" s="2"/>
      <c r="L339" s="1"/>
      <c r="M339" s="1"/>
      <c r="N339" s="1"/>
      <c r="O339" s="1"/>
      <c r="P339" s="1"/>
      <c r="Q339" s="1"/>
      <c r="R339" s="1"/>
      <c r="S339" s="1"/>
      <c r="T339" s="1"/>
    </row>
    <row r="340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2"/>
      <c r="K340" s="2"/>
      <c r="L340" s="1"/>
      <c r="M340" s="1"/>
      <c r="N340" s="1"/>
      <c r="O340" s="1"/>
      <c r="P340" s="1"/>
      <c r="Q340" s="1"/>
      <c r="R340" s="1"/>
      <c r="S340" s="1"/>
      <c r="T340" s="1"/>
    </row>
    <row r="341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2"/>
      <c r="K341" s="2"/>
      <c r="L341" s="1"/>
      <c r="M341" s="1"/>
      <c r="N341" s="1"/>
      <c r="O341" s="1"/>
      <c r="P341" s="1"/>
      <c r="Q341" s="1"/>
      <c r="R341" s="1"/>
      <c r="S341" s="1"/>
      <c r="T341" s="1"/>
    </row>
    <row r="34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2"/>
      <c r="K342" s="2"/>
      <c r="L342" s="1"/>
      <c r="M342" s="1"/>
      <c r="N342" s="1"/>
      <c r="O342" s="1"/>
      <c r="P342" s="1"/>
      <c r="Q342" s="1"/>
      <c r="R342" s="1"/>
      <c r="S342" s="1"/>
      <c r="T342" s="1"/>
    </row>
    <row r="34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2"/>
      <c r="K343" s="2"/>
      <c r="L343" s="1"/>
      <c r="M343" s="1"/>
      <c r="N343" s="1"/>
      <c r="O343" s="1"/>
      <c r="P343" s="1"/>
      <c r="Q343" s="1"/>
      <c r="R343" s="1"/>
      <c r="S343" s="1"/>
      <c r="T343" s="1"/>
    </row>
    <row r="344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2"/>
      <c r="K344" s="2"/>
      <c r="L344" s="1"/>
      <c r="M344" s="1"/>
      <c r="N344" s="1"/>
      <c r="O344" s="1"/>
      <c r="P344" s="1"/>
      <c r="Q344" s="1"/>
      <c r="R344" s="1"/>
      <c r="S344" s="1"/>
      <c r="T344" s="1"/>
    </row>
    <row r="34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2"/>
      <c r="K345" s="2"/>
      <c r="L345" s="1"/>
      <c r="M345" s="1"/>
      <c r="N345" s="1"/>
      <c r="O345" s="1"/>
      <c r="P345" s="1"/>
      <c r="Q345" s="1"/>
      <c r="R345" s="1"/>
      <c r="S345" s="1"/>
      <c r="T345" s="1"/>
    </row>
    <row r="34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2"/>
      <c r="K346" s="2"/>
      <c r="L346" s="1"/>
      <c r="M346" s="1"/>
      <c r="N346" s="1"/>
      <c r="O346" s="1"/>
      <c r="P346" s="1"/>
      <c r="Q346" s="1"/>
      <c r="R346" s="1"/>
      <c r="S346" s="1"/>
      <c r="T346" s="1"/>
    </row>
    <row r="347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2"/>
      <c r="K347" s="2"/>
      <c r="L347" s="1"/>
      <c r="M347" s="1"/>
      <c r="N347" s="1"/>
      <c r="O347" s="1"/>
      <c r="P347" s="1"/>
      <c r="Q347" s="1"/>
      <c r="R347" s="1"/>
      <c r="S347" s="1"/>
      <c r="T347" s="1"/>
    </row>
    <row r="348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2"/>
      <c r="K348" s="2"/>
      <c r="L348" s="1"/>
      <c r="M348" s="1"/>
      <c r="N348" s="1"/>
      <c r="O348" s="1"/>
      <c r="P348" s="1"/>
      <c r="Q348" s="1"/>
      <c r="R348" s="1"/>
      <c r="S348" s="1"/>
      <c r="T348" s="1"/>
    </row>
    <row r="349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2"/>
      <c r="K349" s="2"/>
      <c r="L349" s="1"/>
      <c r="M349" s="1"/>
      <c r="N349" s="1"/>
      <c r="O349" s="1"/>
      <c r="P349" s="1"/>
      <c r="Q349" s="1"/>
      <c r="R349" s="1"/>
      <c r="S349" s="1"/>
      <c r="T349" s="1"/>
    </row>
    <row r="350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2"/>
      <c r="K350" s="2"/>
      <c r="L350" s="1"/>
      <c r="M350" s="1"/>
      <c r="N350" s="1"/>
      <c r="O350" s="1"/>
      <c r="P350" s="1"/>
      <c r="Q350" s="1"/>
      <c r="R350" s="1"/>
      <c r="S350" s="1"/>
      <c r="T350" s="1"/>
    </row>
    <row r="351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2"/>
      <c r="K351" s="2"/>
      <c r="L351" s="1"/>
      <c r="M351" s="1"/>
      <c r="N351" s="1"/>
      <c r="O351" s="1"/>
      <c r="P351" s="1"/>
      <c r="Q351" s="1"/>
      <c r="R351" s="1"/>
      <c r="S351" s="1"/>
      <c r="T351" s="1"/>
    </row>
    <row r="3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2"/>
      <c r="K352" s="2"/>
      <c r="L352" s="1"/>
      <c r="M352" s="1"/>
      <c r="N352" s="1"/>
      <c r="O352" s="1"/>
      <c r="P352" s="1"/>
      <c r="Q352" s="1"/>
      <c r="R352" s="1"/>
      <c r="S352" s="1"/>
      <c r="T352" s="1"/>
    </row>
    <row r="35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2"/>
      <c r="K353" s="2"/>
      <c r="L353" s="1"/>
      <c r="M353" s="1"/>
      <c r="N353" s="1"/>
      <c r="O353" s="1"/>
      <c r="P353" s="1"/>
      <c r="Q353" s="1"/>
      <c r="R353" s="1"/>
      <c r="S353" s="1"/>
      <c r="T353" s="1"/>
    </row>
    <row r="354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2"/>
      <c r="K354" s="2"/>
      <c r="L354" s="1"/>
      <c r="M354" s="1"/>
      <c r="N354" s="1"/>
      <c r="O354" s="1"/>
      <c r="P354" s="1"/>
      <c r="Q354" s="1"/>
      <c r="R354" s="1"/>
      <c r="S354" s="1"/>
      <c r="T354" s="1"/>
    </row>
    <row r="35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2"/>
      <c r="K355" s="2"/>
      <c r="L355" s="1"/>
      <c r="M355" s="1"/>
      <c r="N355" s="1"/>
      <c r="O355" s="1"/>
      <c r="P355" s="1"/>
      <c r="Q355" s="1"/>
      <c r="R355" s="1"/>
      <c r="S355" s="1"/>
      <c r="T355" s="1"/>
    </row>
    <row r="35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2"/>
      <c r="K356" s="2"/>
      <c r="L356" s="1"/>
      <c r="M356" s="1"/>
      <c r="N356" s="1"/>
      <c r="O356" s="1"/>
      <c r="P356" s="1"/>
      <c r="Q356" s="1"/>
      <c r="R356" s="1"/>
      <c r="S356" s="1"/>
      <c r="T356" s="1"/>
    </row>
    <row r="357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2"/>
      <c r="K357" s="2"/>
      <c r="L357" s="1"/>
      <c r="M357" s="1"/>
      <c r="N357" s="1"/>
      <c r="O357" s="1"/>
      <c r="P357" s="1"/>
      <c r="Q357" s="1"/>
      <c r="R357" s="1"/>
      <c r="S357" s="1"/>
      <c r="T357" s="1"/>
    </row>
    <row r="358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2"/>
      <c r="K358" s="2"/>
      <c r="L358" s="1"/>
      <c r="M358" s="1"/>
      <c r="N358" s="1"/>
      <c r="O358" s="1"/>
      <c r="P358" s="1"/>
      <c r="Q358" s="1"/>
      <c r="R358" s="1"/>
      <c r="S358" s="1"/>
      <c r="T358" s="1"/>
    </row>
    <row r="359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2"/>
      <c r="K359" s="2"/>
      <c r="L359" s="1"/>
      <c r="M359" s="1"/>
      <c r="N359" s="1"/>
      <c r="O359" s="1"/>
      <c r="P359" s="1"/>
      <c r="Q359" s="1"/>
      <c r="R359" s="1"/>
      <c r="S359" s="1"/>
      <c r="T359" s="1"/>
    </row>
    <row r="360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2"/>
      <c r="K360" s="2"/>
      <c r="L360" s="1"/>
      <c r="M360" s="1"/>
      <c r="N360" s="1"/>
      <c r="O360" s="1"/>
      <c r="P360" s="1"/>
      <c r="Q360" s="1"/>
      <c r="R360" s="1"/>
      <c r="S360" s="1"/>
      <c r="T360" s="1"/>
    </row>
    <row r="361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2"/>
      <c r="K361" s="2"/>
      <c r="L361" s="1"/>
      <c r="M361" s="1"/>
      <c r="N361" s="1"/>
      <c r="O361" s="1"/>
      <c r="P361" s="1"/>
      <c r="Q361" s="1"/>
      <c r="R361" s="1"/>
      <c r="S361" s="1"/>
      <c r="T361" s="1"/>
    </row>
    <row r="36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2"/>
      <c r="K362" s="2"/>
      <c r="L362" s="1"/>
      <c r="M362" s="1"/>
      <c r="N362" s="1"/>
      <c r="O362" s="1"/>
      <c r="P362" s="1"/>
      <c r="Q362" s="1"/>
      <c r="R362" s="1"/>
      <c r="S362" s="1"/>
      <c r="T362" s="1"/>
    </row>
    <row r="36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2"/>
      <c r="K363" s="2"/>
      <c r="L363" s="1"/>
      <c r="M363" s="1"/>
      <c r="N363" s="1"/>
      <c r="O363" s="1"/>
      <c r="P363" s="1"/>
      <c r="Q363" s="1"/>
      <c r="R363" s="1"/>
      <c r="S363" s="1"/>
      <c r="T363" s="1"/>
    </row>
    <row r="364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2"/>
      <c r="K364" s="2"/>
      <c r="L364" s="1"/>
      <c r="M364" s="1"/>
      <c r="N364" s="1"/>
      <c r="O364" s="1"/>
      <c r="P364" s="1"/>
      <c r="Q364" s="1"/>
      <c r="R364" s="1"/>
      <c r="S364" s="1"/>
      <c r="T364" s="1"/>
    </row>
    <row r="3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2"/>
      <c r="K365" s="2"/>
      <c r="L365" s="1"/>
      <c r="M365" s="1"/>
      <c r="N365" s="1"/>
      <c r="O365" s="1"/>
      <c r="P365" s="1"/>
      <c r="Q365" s="1"/>
      <c r="R365" s="1"/>
      <c r="S365" s="1"/>
      <c r="T365" s="1"/>
    </row>
    <row r="36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2"/>
      <c r="K366" s="2"/>
      <c r="L366" s="1"/>
      <c r="M366" s="1"/>
      <c r="N366" s="1"/>
      <c r="O366" s="1"/>
      <c r="P366" s="1"/>
      <c r="Q366" s="1"/>
      <c r="R366" s="1"/>
      <c r="S366" s="1"/>
      <c r="T366" s="1"/>
    </row>
    <row r="367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2"/>
      <c r="K367" s="2"/>
      <c r="L367" s="1"/>
      <c r="M367" s="1"/>
      <c r="N367" s="1"/>
      <c r="O367" s="1"/>
      <c r="P367" s="1"/>
      <c r="Q367" s="1"/>
      <c r="R367" s="1"/>
      <c r="S367" s="1"/>
      <c r="T367" s="1"/>
    </row>
    <row r="368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2"/>
      <c r="K368" s="2"/>
      <c r="L368" s="1"/>
      <c r="M368" s="1"/>
      <c r="N368" s="1"/>
      <c r="O368" s="1"/>
      <c r="P368" s="1"/>
      <c r="Q368" s="1"/>
      <c r="R368" s="1"/>
      <c r="S368" s="1"/>
      <c r="T368" s="1"/>
    </row>
    <row r="369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2"/>
      <c r="K369" s="2"/>
      <c r="L369" s="1"/>
      <c r="M369" s="1"/>
      <c r="N369" s="1"/>
      <c r="O369" s="1"/>
      <c r="P369" s="1"/>
      <c r="Q369" s="1"/>
      <c r="R369" s="1"/>
      <c r="S369" s="1"/>
      <c r="T369" s="1"/>
    </row>
    <row r="370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2"/>
      <c r="K370" s="2"/>
      <c r="L370" s="1"/>
      <c r="M370" s="1"/>
      <c r="N370" s="1"/>
      <c r="O370" s="1"/>
      <c r="P370" s="1"/>
      <c r="Q370" s="1"/>
      <c r="R370" s="1"/>
      <c r="S370" s="1"/>
      <c r="T370" s="1"/>
    </row>
    <row r="371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2"/>
      <c r="K371" s="2"/>
      <c r="L371" s="1"/>
      <c r="M371" s="1"/>
      <c r="N371" s="1"/>
      <c r="O371" s="1"/>
      <c r="P371" s="1"/>
      <c r="Q371" s="1"/>
      <c r="R371" s="1"/>
      <c r="S371" s="1"/>
      <c r="T371" s="1"/>
    </row>
    <row r="372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2"/>
      <c r="K372" s="2"/>
      <c r="L372" s="1"/>
      <c r="M372" s="1"/>
      <c r="N372" s="1"/>
      <c r="O372" s="1"/>
      <c r="P372" s="1"/>
      <c r="Q372" s="1"/>
      <c r="R372" s="1"/>
      <c r="S372" s="1"/>
      <c r="T372" s="1"/>
    </row>
    <row r="37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2"/>
      <c r="K373" s="2"/>
      <c r="L373" s="1"/>
      <c r="M373" s="1"/>
      <c r="N373" s="1"/>
      <c r="O373" s="1"/>
      <c r="P373" s="1"/>
      <c r="Q373" s="1"/>
      <c r="R373" s="1"/>
      <c r="S373" s="1"/>
      <c r="T373" s="1"/>
    </row>
    <row r="374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2"/>
      <c r="K374" s="2"/>
      <c r="L374" s="1"/>
      <c r="M374" s="1"/>
      <c r="N374" s="1"/>
      <c r="O374" s="1"/>
      <c r="P374" s="1"/>
      <c r="Q374" s="1"/>
      <c r="R374" s="1"/>
      <c r="S374" s="1"/>
      <c r="T374" s="1"/>
    </row>
    <row r="375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2"/>
      <c r="K375" s="2"/>
      <c r="L375" s="1"/>
      <c r="M375" s="1"/>
      <c r="N375" s="1"/>
      <c r="O375" s="1"/>
      <c r="P375" s="1"/>
      <c r="Q375" s="1"/>
      <c r="R375" s="1"/>
      <c r="S375" s="1"/>
      <c r="T375" s="1"/>
    </row>
    <row r="37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2"/>
      <c r="K376" s="2"/>
      <c r="L376" s="1"/>
      <c r="M376" s="1"/>
      <c r="N376" s="1"/>
      <c r="O376" s="1"/>
      <c r="P376" s="1"/>
      <c r="Q376" s="1"/>
      <c r="R376" s="1"/>
      <c r="S376" s="1"/>
      <c r="T376" s="1"/>
    </row>
    <row r="377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2"/>
      <c r="K377" s="2"/>
      <c r="L377" s="1"/>
      <c r="M377" s="1"/>
      <c r="N377" s="1"/>
      <c r="O377" s="1"/>
      <c r="P377" s="1"/>
      <c r="Q377" s="1"/>
      <c r="R377" s="1"/>
      <c r="S377" s="1"/>
      <c r="T377" s="1"/>
    </row>
    <row r="378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2"/>
      <c r="K378" s="2"/>
      <c r="L378" s="1"/>
      <c r="M378" s="1"/>
      <c r="N378" s="1"/>
      <c r="O378" s="1"/>
      <c r="P378" s="1"/>
      <c r="Q378" s="1"/>
      <c r="R378" s="1"/>
      <c r="S378" s="1"/>
      <c r="T378" s="1"/>
    </row>
    <row r="379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2"/>
      <c r="K379" s="2"/>
      <c r="L379" s="1"/>
      <c r="M379" s="1"/>
      <c r="N379" s="1"/>
      <c r="O379" s="1"/>
      <c r="P379" s="1"/>
      <c r="Q379" s="1"/>
      <c r="R379" s="1"/>
      <c r="S379" s="1"/>
      <c r="T379" s="1"/>
    </row>
    <row r="380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2"/>
      <c r="K380" s="2"/>
      <c r="L380" s="1"/>
      <c r="M380" s="1"/>
      <c r="N380" s="1"/>
      <c r="O380" s="1"/>
      <c r="P380" s="1"/>
      <c r="Q380" s="1"/>
      <c r="R380" s="1"/>
      <c r="S380" s="1"/>
      <c r="T380" s="1"/>
    </row>
    <row r="381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2"/>
      <c r="K381" s="2"/>
      <c r="L381" s="1"/>
      <c r="M381" s="1"/>
      <c r="N381" s="1"/>
      <c r="O381" s="1"/>
      <c r="P381" s="1"/>
      <c r="Q381" s="1"/>
      <c r="R381" s="1"/>
      <c r="S381" s="1"/>
      <c r="T381" s="1"/>
    </row>
    <row r="382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2"/>
      <c r="K382" s="2"/>
      <c r="L382" s="1"/>
      <c r="M382" s="1"/>
      <c r="N382" s="1"/>
      <c r="O382" s="1"/>
      <c r="P382" s="1"/>
      <c r="Q382" s="1"/>
      <c r="R382" s="1"/>
      <c r="S382" s="1"/>
      <c r="T382" s="1"/>
    </row>
    <row r="38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2"/>
      <c r="K383" s="2"/>
      <c r="L383" s="1"/>
      <c r="M383" s="1"/>
      <c r="N383" s="1"/>
      <c r="O383" s="1"/>
      <c r="P383" s="1"/>
      <c r="Q383" s="1"/>
      <c r="R383" s="1"/>
      <c r="S383" s="1"/>
      <c r="T383" s="1"/>
    </row>
    <row r="384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2"/>
      <c r="K384" s="2"/>
      <c r="L384" s="1"/>
      <c r="M384" s="1"/>
      <c r="N384" s="1"/>
      <c r="O384" s="1"/>
      <c r="P384" s="1"/>
      <c r="Q384" s="1"/>
      <c r="R384" s="1"/>
      <c r="S384" s="1"/>
      <c r="T384" s="1"/>
    </row>
    <row r="385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2"/>
      <c r="K385" s="2"/>
      <c r="L385" s="1"/>
      <c r="M385" s="1"/>
      <c r="N385" s="1"/>
      <c r="O385" s="1"/>
      <c r="P385" s="1"/>
      <c r="Q385" s="1"/>
      <c r="R385" s="1"/>
      <c r="S385" s="1"/>
      <c r="T385" s="1"/>
    </row>
    <row r="38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2"/>
      <c r="K386" s="2"/>
      <c r="L386" s="1"/>
      <c r="M386" s="1"/>
      <c r="N386" s="1"/>
      <c r="O386" s="1"/>
      <c r="P386" s="1"/>
      <c r="Q386" s="1"/>
      <c r="R386" s="1"/>
      <c r="S386" s="1"/>
      <c r="T386" s="1"/>
    </row>
    <row r="387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2"/>
      <c r="K387" s="2"/>
      <c r="L387" s="1"/>
      <c r="M387" s="1"/>
      <c r="N387" s="1"/>
      <c r="O387" s="1"/>
      <c r="P387" s="1"/>
      <c r="Q387" s="1"/>
      <c r="R387" s="1"/>
      <c r="S387" s="1"/>
      <c r="T387" s="1"/>
    </row>
    <row r="388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2"/>
      <c r="K388" s="2"/>
      <c r="L388" s="1"/>
      <c r="M388" s="1"/>
      <c r="N388" s="1"/>
      <c r="O388" s="1"/>
      <c r="P388" s="1"/>
      <c r="Q388" s="1"/>
      <c r="R388" s="1"/>
      <c r="S388" s="1"/>
      <c r="T388" s="1"/>
    </row>
    <row r="389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2"/>
      <c r="K389" s="2"/>
      <c r="L389" s="1"/>
      <c r="M389" s="1"/>
      <c r="N389" s="1"/>
      <c r="O389" s="1"/>
      <c r="P389" s="1"/>
      <c r="Q389" s="1"/>
      <c r="R389" s="1"/>
      <c r="S389" s="1"/>
      <c r="T389" s="1"/>
    </row>
    <row r="390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2"/>
      <c r="K390" s="2"/>
      <c r="L390" s="1"/>
      <c r="M390" s="1"/>
      <c r="N390" s="1"/>
      <c r="O390" s="1"/>
      <c r="P390" s="1"/>
      <c r="Q390" s="1"/>
      <c r="R390" s="1"/>
      <c r="S390" s="1"/>
      <c r="T390" s="1"/>
    </row>
    <row r="391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2"/>
      <c r="K391" s="2"/>
      <c r="L391" s="1"/>
      <c r="M391" s="1"/>
      <c r="N391" s="1"/>
      <c r="O391" s="1"/>
      <c r="P391" s="1"/>
      <c r="Q391" s="1"/>
      <c r="R391" s="1"/>
      <c r="S391" s="1"/>
      <c r="T391" s="1"/>
    </row>
    <row r="392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2"/>
      <c r="K392" s="2"/>
      <c r="L392" s="1"/>
      <c r="M392" s="1"/>
      <c r="N392" s="1"/>
      <c r="O392" s="1"/>
      <c r="P392" s="1"/>
      <c r="Q392" s="1"/>
      <c r="R392" s="1"/>
      <c r="S392" s="1"/>
      <c r="T392" s="1"/>
    </row>
    <row r="39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2"/>
      <c r="K393" s="2"/>
      <c r="L393" s="1"/>
      <c r="M393" s="1"/>
      <c r="N393" s="1"/>
      <c r="O393" s="1"/>
      <c r="P393" s="1"/>
      <c r="Q393" s="1"/>
      <c r="R393" s="1"/>
      <c r="S393" s="1"/>
      <c r="T393" s="1"/>
    </row>
    <row r="394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2"/>
      <c r="K394" s="2"/>
      <c r="L394" s="1"/>
      <c r="M394" s="1"/>
      <c r="N394" s="1"/>
      <c r="O394" s="1"/>
      <c r="P394" s="1"/>
      <c r="Q394" s="1"/>
      <c r="R394" s="1"/>
      <c r="S394" s="1"/>
      <c r="T394" s="1"/>
    </row>
    <row r="395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2"/>
      <c r="K395" s="2"/>
      <c r="L395" s="1"/>
      <c r="M395" s="1"/>
      <c r="N395" s="1"/>
      <c r="O395" s="1"/>
      <c r="P395" s="1"/>
      <c r="Q395" s="1"/>
      <c r="R395" s="1"/>
      <c r="S395" s="1"/>
      <c r="T395" s="1"/>
    </row>
    <row r="39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2"/>
      <c r="K396" s="2"/>
      <c r="L396" s="1"/>
      <c r="M396" s="1"/>
      <c r="N396" s="1"/>
      <c r="O396" s="1"/>
      <c r="P396" s="1"/>
      <c r="Q396" s="1"/>
      <c r="R396" s="1"/>
      <c r="S396" s="1"/>
      <c r="T396" s="1"/>
    </row>
    <row r="397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2"/>
      <c r="K397" s="2"/>
      <c r="L397" s="1"/>
      <c r="M397" s="1"/>
      <c r="N397" s="1"/>
      <c r="O397" s="1"/>
      <c r="P397" s="1"/>
      <c r="Q397" s="1"/>
      <c r="R397" s="1"/>
      <c r="S397" s="1"/>
      <c r="T397" s="1"/>
    </row>
    <row r="398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2"/>
      <c r="K398" s="2"/>
      <c r="L398" s="1"/>
      <c r="M398" s="1"/>
      <c r="N398" s="1"/>
      <c r="O398" s="1"/>
      <c r="P398" s="1"/>
      <c r="Q398" s="1"/>
      <c r="R398" s="1"/>
      <c r="S398" s="1"/>
      <c r="T398" s="1"/>
    </row>
    <row r="399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2"/>
      <c r="K399" s="2"/>
      <c r="L399" s="1"/>
      <c r="M399" s="1"/>
      <c r="N399" s="1"/>
      <c r="O399" s="1"/>
      <c r="P399" s="1"/>
      <c r="Q399" s="1"/>
      <c r="R399" s="1"/>
      <c r="S399" s="1"/>
      <c r="T399" s="1"/>
    </row>
    <row r="400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2"/>
      <c r="K400" s="2"/>
      <c r="L400" s="1"/>
      <c r="M400" s="1"/>
      <c r="N400" s="1"/>
      <c r="O400" s="1"/>
      <c r="P400" s="1"/>
      <c r="Q400" s="1"/>
      <c r="R400" s="1"/>
      <c r="S400" s="1"/>
      <c r="T400" s="1"/>
    </row>
    <row r="401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2"/>
      <c r="K401" s="2"/>
      <c r="L401" s="1"/>
      <c r="M401" s="1"/>
      <c r="N401" s="1"/>
      <c r="O401" s="1"/>
      <c r="P401" s="1"/>
      <c r="Q401" s="1"/>
      <c r="R401" s="1"/>
      <c r="S401" s="1"/>
      <c r="T401" s="1"/>
    </row>
    <row r="402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2"/>
      <c r="K402" s="2"/>
      <c r="L402" s="1"/>
      <c r="M402" s="1"/>
      <c r="N402" s="1"/>
      <c r="O402" s="1"/>
      <c r="P402" s="1"/>
      <c r="Q402" s="1"/>
      <c r="R402" s="1"/>
      <c r="S402" s="1"/>
      <c r="T402" s="1"/>
    </row>
    <row r="40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2"/>
      <c r="K403" s="2"/>
      <c r="L403" s="1"/>
      <c r="M403" s="1"/>
      <c r="N403" s="1"/>
      <c r="O403" s="1"/>
      <c r="P403" s="1"/>
      <c r="Q403" s="1"/>
      <c r="R403" s="1"/>
      <c r="S403" s="1"/>
      <c r="T403" s="1"/>
    </row>
    <row r="404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2"/>
      <c r="K404" s="2"/>
      <c r="L404" s="1"/>
      <c r="M404" s="1"/>
      <c r="N404" s="1"/>
      <c r="O404" s="1"/>
      <c r="P404" s="1"/>
      <c r="Q404" s="1"/>
      <c r="R404" s="1"/>
      <c r="S404" s="1"/>
      <c r="T404" s="1"/>
    </row>
    <row r="405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2"/>
      <c r="K405" s="2"/>
      <c r="L405" s="1"/>
      <c r="M405" s="1"/>
      <c r="N405" s="1"/>
      <c r="O405" s="1"/>
      <c r="P405" s="1"/>
      <c r="Q405" s="1"/>
      <c r="R405" s="1"/>
      <c r="S405" s="1"/>
      <c r="T405" s="1"/>
    </row>
    <row r="40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2"/>
      <c r="K406" s="2"/>
      <c r="L406" s="1"/>
      <c r="M406" s="1"/>
      <c r="N406" s="1"/>
      <c r="O406" s="1"/>
      <c r="P406" s="1"/>
      <c r="Q406" s="1"/>
      <c r="R406" s="1"/>
      <c r="S406" s="1"/>
      <c r="T406" s="1"/>
    </row>
    <row r="407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2"/>
      <c r="K407" s="2"/>
      <c r="L407" s="1"/>
      <c r="M407" s="1"/>
      <c r="N407" s="1"/>
      <c r="O407" s="1"/>
      <c r="P407" s="1"/>
      <c r="Q407" s="1"/>
      <c r="R407" s="1"/>
      <c r="S407" s="1"/>
      <c r="T407" s="1"/>
    </row>
    <row r="408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2"/>
      <c r="K408" s="2"/>
      <c r="L408" s="1"/>
      <c r="M408" s="1"/>
      <c r="N408" s="1"/>
      <c r="O408" s="1"/>
      <c r="P408" s="1"/>
      <c r="Q408" s="1"/>
      <c r="R408" s="1"/>
      <c r="S408" s="1"/>
      <c r="T408" s="1"/>
    </row>
    <row r="409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2"/>
      <c r="K409" s="2"/>
      <c r="L409" s="1"/>
      <c r="M409" s="1"/>
      <c r="N409" s="1"/>
      <c r="O409" s="1"/>
      <c r="P409" s="1"/>
      <c r="Q409" s="1"/>
      <c r="R409" s="1"/>
      <c r="S409" s="1"/>
      <c r="T409" s="1"/>
    </row>
    <row r="410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2"/>
      <c r="K410" s="2"/>
      <c r="L410" s="1"/>
      <c r="M410" s="1"/>
      <c r="N410" s="1"/>
      <c r="O410" s="1"/>
      <c r="P410" s="1"/>
      <c r="Q410" s="1"/>
      <c r="R410" s="1"/>
      <c r="S410" s="1"/>
      <c r="T410" s="1"/>
    </row>
    <row r="411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2"/>
      <c r="K411" s="2"/>
      <c r="L411" s="1"/>
      <c r="M411" s="1"/>
      <c r="N411" s="1"/>
      <c r="O411" s="1"/>
      <c r="P411" s="1"/>
      <c r="Q411" s="1"/>
      <c r="R411" s="1"/>
      <c r="S411" s="1"/>
      <c r="T411" s="1"/>
    </row>
    <row r="412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2"/>
      <c r="K412" s="2"/>
      <c r="L412" s="1"/>
      <c r="M412" s="1"/>
      <c r="N412" s="1"/>
      <c r="O412" s="1"/>
      <c r="P412" s="1"/>
      <c r="Q412" s="1"/>
      <c r="R412" s="1"/>
      <c r="S412" s="1"/>
      <c r="T412" s="1"/>
    </row>
    <row r="41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2"/>
      <c r="K413" s="2"/>
      <c r="L413" s="1"/>
      <c r="M413" s="1"/>
      <c r="N413" s="1"/>
      <c r="O413" s="1"/>
      <c r="P413" s="1"/>
      <c r="Q413" s="1"/>
      <c r="R413" s="1"/>
      <c r="S413" s="1"/>
      <c r="T413" s="1"/>
    </row>
    <row r="414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2"/>
      <c r="K414" s="2"/>
      <c r="L414" s="1"/>
      <c r="M414" s="1"/>
      <c r="N414" s="1"/>
      <c r="O414" s="1"/>
      <c r="P414" s="1"/>
      <c r="Q414" s="1"/>
      <c r="R414" s="1"/>
      <c r="S414" s="1"/>
      <c r="T414" s="1"/>
    </row>
    <row r="415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2"/>
      <c r="K415" s="2"/>
      <c r="L415" s="1"/>
      <c r="M415" s="1"/>
      <c r="N415" s="1"/>
      <c r="O415" s="1"/>
      <c r="P415" s="1"/>
      <c r="Q415" s="1"/>
      <c r="R415" s="1"/>
      <c r="S415" s="1"/>
      <c r="T415" s="1"/>
    </row>
    <row r="41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2"/>
      <c r="K416" s="2"/>
      <c r="L416" s="1"/>
      <c r="M416" s="1"/>
      <c r="N416" s="1"/>
      <c r="O416" s="1"/>
      <c r="P416" s="1"/>
      <c r="Q416" s="1"/>
      <c r="R416" s="1"/>
      <c r="S416" s="1"/>
      <c r="T416" s="1"/>
    </row>
    <row r="417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2"/>
      <c r="K417" s="2"/>
      <c r="L417" s="1"/>
      <c r="M417" s="1"/>
      <c r="N417" s="1"/>
      <c r="O417" s="1"/>
      <c r="P417" s="1"/>
      <c r="Q417" s="1"/>
      <c r="R417" s="1"/>
      <c r="S417" s="1"/>
      <c r="T417" s="1"/>
    </row>
    <row r="418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2"/>
      <c r="K418" s="2"/>
      <c r="L418" s="1"/>
      <c r="M418" s="1"/>
      <c r="N418" s="1"/>
      <c r="O418" s="1"/>
      <c r="P418" s="1"/>
      <c r="Q418" s="1"/>
      <c r="R418" s="1"/>
      <c r="S418" s="1"/>
      <c r="T418" s="1"/>
    </row>
    <row r="419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2"/>
      <c r="K419" s="2"/>
      <c r="L419" s="1"/>
      <c r="M419" s="1"/>
      <c r="N419" s="1"/>
      <c r="O419" s="1"/>
      <c r="P419" s="1"/>
      <c r="Q419" s="1"/>
      <c r="R419" s="1"/>
      <c r="S419" s="1"/>
      <c r="T419" s="1"/>
    </row>
    <row r="420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2"/>
      <c r="K420" s="2"/>
      <c r="L420" s="1"/>
      <c r="M420" s="1"/>
      <c r="N420" s="1"/>
      <c r="O420" s="1"/>
      <c r="P420" s="1"/>
      <c r="Q420" s="1"/>
      <c r="R420" s="1"/>
      <c r="S420" s="1"/>
      <c r="T420" s="1"/>
    </row>
    <row r="421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2"/>
      <c r="K421" s="2"/>
      <c r="L421" s="1"/>
      <c r="M421" s="1"/>
      <c r="N421" s="1"/>
      <c r="O421" s="1"/>
      <c r="P421" s="1"/>
      <c r="Q421" s="1"/>
      <c r="R421" s="1"/>
      <c r="S421" s="1"/>
      <c r="T421" s="1"/>
    </row>
    <row r="422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2"/>
      <c r="K422" s="2"/>
      <c r="L422" s="1"/>
      <c r="M422" s="1"/>
      <c r="N422" s="1"/>
      <c r="O422" s="1"/>
      <c r="P422" s="1"/>
      <c r="Q422" s="1"/>
      <c r="R422" s="1"/>
      <c r="S422" s="1"/>
      <c r="T422" s="1"/>
    </row>
    <row r="42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2"/>
      <c r="K423" s="2"/>
      <c r="L423" s="1"/>
      <c r="M423" s="1"/>
      <c r="N423" s="1"/>
      <c r="O423" s="1"/>
      <c r="P423" s="1"/>
      <c r="Q423" s="1"/>
      <c r="R423" s="1"/>
      <c r="S423" s="1"/>
      <c r="T423" s="1"/>
    </row>
    <row r="424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2"/>
      <c r="K424" s="2"/>
      <c r="L424" s="1"/>
      <c r="M424" s="1"/>
      <c r="N424" s="1"/>
      <c r="O424" s="1"/>
      <c r="P424" s="1"/>
      <c r="Q424" s="1"/>
      <c r="R424" s="1"/>
      <c r="S424" s="1"/>
      <c r="T424" s="1"/>
    </row>
    <row r="425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2"/>
      <c r="K425" s="2"/>
      <c r="L425" s="1"/>
      <c r="M425" s="1"/>
      <c r="N425" s="1"/>
      <c r="O425" s="1"/>
      <c r="P425" s="1"/>
      <c r="Q425" s="1"/>
      <c r="R425" s="1"/>
      <c r="S425" s="1"/>
      <c r="T425" s="1"/>
    </row>
    <row r="4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2"/>
      <c r="K426" s="2"/>
      <c r="L426" s="1"/>
      <c r="M426" s="1"/>
      <c r="N426" s="1"/>
      <c r="O426" s="1"/>
      <c r="P426" s="1"/>
      <c r="Q426" s="1"/>
      <c r="R426" s="1"/>
      <c r="S426" s="1"/>
      <c r="T426" s="1"/>
    </row>
    <row r="427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2"/>
      <c r="K427" s="2"/>
      <c r="L427" s="1"/>
      <c r="M427" s="1"/>
      <c r="N427" s="1"/>
      <c r="O427" s="1"/>
      <c r="P427" s="1"/>
      <c r="Q427" s="1"/>
      <c r="R427" s="1"/>
      <c r="S427" s="1"/>
      <c r="T427" s="1"/>
    </row>
    <row r="428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2"/>
      <c r="K428" s="2"/>
      <c r="L428" s="1"/>
      <c r="M428" s="1"/>
      <c r="N428" s="1"/>
      <c r="O428" s="1"/>
      <c r="P428" s="1"/>
      <c r="Q428" s="1"/>
      <c r="R428" s="1"/>
      <c r="S428" s="1"/>
      <c r="T428" s="1"/>
    </row>
    <row r="429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2"/>
      <c r="K429" s="2"/>
      <c r="L429" s="1"/>
      <c r="M429" s="1"/>
      <c r="N429" s="1"/>
      <c r="O429" s="1"/>
      <c r="P429" s="1"/>
      <c r="Q429" s="1"/>
      <c r="R429" s="1"/>
      <c r="S429" s="1"/>
      <c r="T429" s="1"/>
    </row>
    <row r="430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2"/>
      <c r="K430" s="2"/>
      <c r="L430" s="1"/>
      <c r="M430" s="1"/>
      <c r="N430" s="1"/>
      <c r="O430" s="1"/>
      <c r="P430" s="1"/>
      <c r="Q430" s="1"/>
      <c r="R430" s="1"/>
      <c r="S430" s="1"/>
      <c r="T430" s="1"/>
    </row>
    <row r="431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2"/>
      <c r="K431" s="2"/>
      <c r="L431" s="1"/>
      <c r="M431" s="1"/>
      <c r="N431" s="1"/>
      <c r="O431" s="1"/>
      <c r="P431" s="1"/>
      <c r="Q431" s="1"/>
      <c r="R431" s="1"/>
      <c r="S431" s="1"/>
      <c r="T431" s="1"/>
    </row>
    <row r="432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2"/>
      <c r="K432" s="2"/>
      <c r="L432" s="1"/>
      <c r="M432" s="1"/>
      <c r="N432" s="1"/>
      <c r="O432" s="1"/>
      <c r="P432" s="1"/>
      <c r="Q432" s="1"/>
      <c r="R432" s="1"/>
      <c r="S432" s="1"/>
      <c r="T432" s="1"/>
    </row>
    <row r="4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2"/>
      <c r="K433" s="2"/>
      <c r="L433" s="1"/>
      <c r="M433" s="1"/>
      <c r="N433" s="1"/>
      <c r="O433" s="1"/>
      <c r="P433" s="1"/>
      <c r="Q433" s="1"/>
      <c r="R433" s="1"/>
      <c r="S433" s="1"/>
      <c r="T433" s="1"/>
    </row>
    <row r="434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2"/>
      <c r="K434" s="2"/>
      <c r="L434" s="1"/>
      <c r="M434" s="1"/>
      <c r="N434" s="1"/>
      <c r="O434" s="1"/>
      <c r="P434" s="1"/>
      <c r="Q434" s="1"/>
      <c r="R434" s="1"/>
      <c r="S434" s="1"/>
      <c r="T434" s="1"/>
    </row>
    <row r="435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2"/>
      <c r="K435" s="2"/>
      <c r="L435" s="1"/>
      <c r="M435" s="1"/>
      <c r="N435" s="1"/>
      <c r="O435" s="1"/>
      <c r="P435" s="1"/>
      <c r="Q435" s="1"/>
      <c r="R435" s="1"/>
      <c r="S435" s="1"/>
      <c r="T435" s="1"/>
    </row>
    <row r="43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2"/>
      <c r="K436" s="2"/>
      <c r="L436" s="1"/>
      <c r="M436" s="1"/>
      <c r="N436" s="1"/>
      <c r="O436" s="1"/>
      <c r="P436" s="1"/>
      <c r="Q436" s="1"/>
      <c r="R436" s="1"/>
      <c r="S436" s="1"/>
      <c r="T436" s="1"/>
    </row>
    <row r="437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2"/>
      <c r="K437" s="2"/>
      <c r="L437" s="1"/>
      <c r="M437" s="1"/>
      <c r="N437" s="1"/>
      <c r="O437" s="1"/>
      <c r="P437" s="1"/>
      <c r="Q437" s="1"/>
      <c r="R437" s="1"/>
      <c r="S437" s="1"/>
      <c r="T437" s="1"/>
    </row>
    <row r="438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2"/>
      <c r="K438" s="2"/>
      <c r="L438" s="1"/>
      <c r="M438" s="1"/>
      <c r="N438" s="1"/>
      <c r="O438" s="1"/>
      <c r="P438" s="1"/>
      <c r="Q438" s="1"/>
      <c r="R438" s="1"/>
      <c r="S438" s="1"/>
      <c r="T438" s="1"/>
    </row>
    <row r="439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2"/>
      <c r="K439" s="2"/>
      <c r="L439" s="1"/>
      <c r="M439" s="1"/>
      <c r="N439" s="1"/>
      <c r="O439" s="1"/>
      <c r="P439" s="1"/>
      <c r="Q439" s="1"/>
      <c r="R439" s="1"/>
      <c r="S439" s="1"/>
      <c r="T439" s="1"/>
    </row>
    <row r="440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2"/>
      <c r="K440" s="2"/>
      <c r="L440" s="1"/>
      <c r="M440" s="1"/>
      <c r="N440" s="1"/>
      <c r="O440" s="1"/>
      <c r="P440" s="1"/>
      <c r="Q440" s="1"/>
      <c r="R440" s="1"/>
      <c r="S440" s="1"/>
      <c r="T440" s="1"/>
    </row>
    <row r="441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2"/>
      <c r="K441" s="2"/>
      <c r="L441" s="1"/>
      <c r="M441" s="1"/>
      <c r="N441" s="1"/>
      <c r="O441" s="1"/>
      <c r="P441" s="1"/>
      <c r="Q441" s="1"/>
      <c r="R441" s="1"/>
      <c r="S441" s="1"/>
      <c r="T441" s="1"/>
    </row>
    <row r="442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2"/>
      <c r="K442" s="2"/>
      <c r="L442" s="1"/>
      <c r="M442" s="1"/>
      <c r="N442" s="1"/>
      <c r="O442" s="1"/>
      <c r="P442" s="1"/>
      <c r="Q442" s="1"/>
      <c r="R442" s="1"/>
      <c r="S442" s="1"/>
      <c r="T442" s="1"/>
    </row>
    <row r="44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2"/>
      <c r="K443" s="2"/>
      <c r="L443" s="1"/>
      <c r="M443" s="1"/>
      <c r="N443" s="1"/>
      <c r="O443" s="1"/>
      <c r="P443" s="1"/>
      <c r="Q443" s="1"/>
      <c r="R443" s="1"/>
      <c r="S443" s="1"/>
      <c r="T443" s="1"/>
    </row>
    <row r="444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2"/>
      <c r="K444" s="2"/>
      <c r="L444" s="1"/>
      <c r="M444" s="1"/>
      <c r="N444" s="1"/>
      <c r="O444" s="1"/>
      <c r="P444" s="1"/>
      <c r="Q444" s="1"/>
      <c r="R444" s="1"/>
      <c r="S444" s="1"/>
      <c r="T444" s="1"/>
    </row>
    <row r="445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2"/>
      <c r="K445" s="2"/>
      <c r="L445" s="1"/>
      <c r="M445" s="1"/>
      <c r="N445" s="1"/>
      <c r="O445" s="1"/>
      <c r="P445" s="1"/>
      <c r="Q445" s="1"/>
      <c r="R445" s="1"/>
      <c r="S445" s="1"/>
      <c r="T445" s="1"/>
    </row>
    <row r="44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2"/>
      <c r="K446" s="2"/>
      <c r="L446" s="1"/>
      <c r="M446" s="1"/>
      <c r="N446" s="1"/>
      <c r="O446" s="1"/>
      <c r="P446" s="1"/>
      <c r="Q446" s="1"/>
      <c r="R446" s="1"/>
      <c r="S446" s="1"/>
      <c r="T446" s="1"/>
    </row>
    <row r="447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2"/>
      <c r="K447" s="2"/>
      <c r="L447" s="1"/>
      <c r="M447" s="1"/>
      <c r="N447" s="1"/>
      <c r="O447" s="1"/>
      <c r="P447" s="1"/>
      <c r="Q447" s="1"/>
      <c r="R447" s="1"/>
      <c r="S447" s="1"/>
      <c r="T447" s="1"/>
    </row>
    <row r="448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2"/>
      <c r="K448" s="2"/>
      <c r="L448" s="1"/>
      <c r="M448" s="1"/>
      <c r="N448" s="1"/>
      <c r="O448" s="1"/>
      <c r="P448" s="1"/>
      <c r="Q448" s="1"/>
      <c r="R448" s="1"/>
      <c r="S448" s="1"/>
      <c r="T448" s="1"/>
    </row>
    <row r="449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2"/>
      <c r="K449" s="2"/>
      <c r="L449" s="1"/>
      <c r="M449" s="1"/>
      <c r="N449" s="1"/>
      <c r="O449" s="1"/>
      <c r="P449" s="1"/>
      <c r="Q449" s="1"/>
      <c r="R449" s="1"/>
      <c r="S449" s="1"/>
      <c r="T449" s="1"/>
    </row>
    <row r="450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2"/>
      <c r="K450" s="2"/>
      <c r="L450" s="1"/>
      <c r="M450" s="1"/>
      <c r="N450" s="1"/>
      <c r="O450" s="1"/>
      <c r="P450" s="1"/>
      <c r="Q450" s="1"/>
      <c r="R450" s="1"/>
      <c r="S450" s="1"/>
      <c r="T450" s="1"/>
    </row>
    <row r="451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2"/>
      <c r="K451" s="2"/>
      <c r="L451" s="1"/>
      <c r="M451" s="1"/>
      <c r="N451" s="1"/>
      <c r="O451" s="1"/>
      <c r="P451" s="1"/>
      <c r="Q451" s="1"/>
      <c r="R451" s="1"/>
      <c r="S451" s="1"/>
      <c r="T451" s="1"/>
    </row>
    <row r="452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2"/>
      <c r="K452" s="2"/>
      <c r="L452" s="1"/>
      <c r="M452" s="1"/>
      <c r="N452" s="1"/>
      <c r="O452" s="1"/>
      <c r="P452" s="1"/>
      <c r="Q452" s="1"/>
      <c r="R452" s="1"/>
      <c r="S452" s="1"/>
      <c r="T452" s="1"/>
    </row>
    <row r="45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2"/>
      <c r="K453" s="2"/>
      <c r="L453" s="1"/>
      <c r="M453" s="1"/>
      <c r="N453" s="1"/>
      <c r="O453" s="1"/>
      <c r="P453" s="1"/>
      <c r="Q453" s="1"/>
      <c r="R453" s="1"/>
      <c r="S453" s="1"/>
      <c r="T453" s="1"/>
    </row>
    <row r="454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2"/>
      <c r="K454" s="2"/>
      <c r="L454" s="1"/>
      <c r="M454" s="1"/>
      <c r="N454" s="1"/>
      <c r="O454" s="1"/>
      <c r="P454" s="1"/>
      <c r="Q454" s="1"/>
      <c r="R454" s="1"/>
      <c r="S454" s="1"/>
      <c r="T454" s="1"/>
    </row>
    <row r="455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2"/>
      <c r="K455" s="2"/>
      <c r="L455" s="1"/>
      <c r="M455" s="1"/>
      <c r="N455" s="1"/>
      <c r="O455" s="1"/>
      <c r="P455" s="1"/>
      <c r="Q455" s="1"/>
      <c r="R455" s="1"/>
      <c r="S455" s="1"/>
      <c r="T455" s="1"/>
    </row>
    <row r="45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2"/>
      <c r="K456" s="2"/>
      <c r="L456" s="1"/>
      <c r="M456" s="1"/>
      <c r="N456" s="1"/>
      <c r="O456" s="1"/>
      <c r="P456" s="1"/>
      <c r="Q456" s="1"/>
      <c r="R456" s="1"/>
      <c r="S456" s="1"/>
      <c r="T456" s="1"/>
    </row>
    <row r="457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2"/>
      <c r="K457" s="2"/>
      <c r="L457" s="1"/>
      <c r="M457" s="1"/>
      <c r="N457" s="1"/>
      <c r="O457" s="1"/>
      <c r="P457" s="1"/>
      <c r="Q457" s="1"/>
      <c r="R457" s="1"/>
      <c r="S457" s="1"/>
      <c r="T457" s="1"/>
    </row>
    <row r="458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2"/>
      <c r="K458" s="2"/>
      <c r="L458" s="1"/>
      <c r="M458" s="1"/>
      <c r="N458" s="1"/>
      <c r="O458" s="1"/>
      <c r="P458" s="1"/>
      <c r="Q458" s="1"/>
      <c r="R458" s="1"/>
      <c r="S458" s="1"/>
      <c r="T458" s="1"/>
    </row>
    <row r="459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2"/>
      <c r="K459" s="2"/>
      <c r="L459" s="1"/>
      <c r="M459" s="1"/>
      <c r="N459" s="1"/>
      <c r="O459" s="1"/>
      <c r="P459" s="1"/>
      <c r="Q459" s="1"/>
      <c r="R459" s="1"/>
      <c r="S459" s="1"/>
      <c r="T459" s="1"/>
    </row>
    <row r="460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2"/>
      <c r="K460" s="2"/>
      <c r="L460" s="1"/>
      <c r="M460" s="1"/>
      <c r="N460" s="1"/>
      <c r="O460" s="1"/>
      <c r="P460" s="1"/>
      <c r="Q460" s="1"/>
      <c r="R460" s="1"/>
      <c r="S460" s="1"/>
      <c r="T460" s="1"/>
    </row>
    <row r="461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2"/>
      <c r="K461" s="2"/>
      <c r="L461" s="1"/>
      <c r="M461" s="1"/>
      <c r="N461" s="1"/>
      <c r="O461" s="1"/>
      <c r="P461" s="1"/>
      <c r="Q461" s="1"/>
      <c r="R461" s="1"/>
      <c r="S461" s="1"/>
      <c r="T461" s="1"/>
    </row>
    <row r="462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2"/>
      <c r="K462" s="2"/>
      <c r="L462" s="1"/>
      <c r="M462" s="1"/>
      <c r="N462" s="1"/>
      <c r="O462" s="1"/>
      <c r="P462" s="1"/>
      <c r="Q462" s="1"/>
      <c r="R462" s="1"/>
      <c r="S462" s="1"/>
      <c r="T462" s="1"/>
    </row>
    <row r="46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2"/>
      <c r="K463" s="2"/>
      <c r="L463" s="1"/>
      <c r="M463" s="1"/>
      <c r="N463" s="1"/>
      <c r="O463" s="1"/>
      <c r="P463" s="1"/>
      <c r="Q463" s="1"/>
      <c r="R463" s="1"/>
      <c r="S463" s="1"/>
      <c r="T463" s="1"/>
    </row>
    <row r="464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2"/>
      <c r="K464" s="2"/>
      <c r="L464" s="1"/>
      <c r="M464" s="1"/>
      <c r="N464" s="1"/>
      <c r="O464" s="1"/>
      <c r="P464" s="1"/>
      <c r="Q464" s="1"/>
      <c r="R464" s="1"/>
      <c r="S464" s="1"/>
      <c r="T464" s="1"/>
    </row>
    <row r="465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2"/>
      <c r="K465" s="2"/>
      <c r="L465" s="1"/>
      <c r="M465" s="1"/>
      <c r="N465" s="1"/>
      <c r="O465" s="1"/>
      <c r="P465" s="1"/>
      <c r="Q465" s="1"/>
      <c r="R465" s="1"/>
      <c r="S465" s="1"/>
      <c r="T465" s="1"/>
    </row>
    <row r="46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2"/>
      <c r="K466" s="2"/>
      <c r="L466" s="1"/>
      <c r="M466" s="1"/>
      <c r="N466" s="1"/>
      <c r="O466" s="1"/>
      <c r="P466" s="1"/>
      <c r="Q466" s="1"/>
      <c r="R466" s="1"/>
      <c r="S466" s="1"/>
      <c r="T466" s="1"/>
    </row>
    <row r="467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2"/>
      <c r="K467" s="2"/>
      <c r="L467" s="1"/>
      <c r="M467" s="1"/>
      <c r="N467" s="1"/>
      <c r="O467" s="1"/>
      <c r="P467" s="1"/>
      <c r="Q467" s="1"/>
      <c r="R467" s="1"/>
      <c r="S467" s="1"/>
      <c r="T467" s="1"/>
    </row>
    <row r="468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2"/>
      <c r="K468" s="2"/>
      <c r="L468" s="1"/>
      <c r="M468" s="1"/>
      <c r="N468" s="1"/>
      <c r="O468" s="1"/>
      <c r="P468" s="1"/>
      <c r="Q468" s="1"/>
      <c r="R468" s="1"/>
      <c r="S468" s="1"/>
      <c r="T468" s="1"/>
    </row>
    <row r="469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2"/>
      <c r="K469" s="2"/>
      <c r="L469" s="1"/>
      <c r="M469" s="1"/>
      <c r="N469" s="1"/>
      <c r="O469" s="1"/>
      <c r="P469" s="1"/>
      <c r="Q469" s="1"/>
      <c r="R469" s="1"/>
      <c r="S469" s="1"/>
      <c r="T469" s="1"/>
    </row>
    <row r="470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2"/>
      <c r="K470" s="2"/>
      <c r="L470" s="1"/>
      <c r="M470" s="1"/>
      <c r="N470" s="1"/>
      <c r="O470" s="1"/>
      <c r="P470" s="1"/>
      <c r="Q470" s="1"/>
      <c r="R470" s="1"/>
      <c r="S470" s="1"/>
      <c r="T470" s="1"/>
    </row>
    <row r="471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2"/>
      <c r="K471" s="2"/>
      <c r="L471" s="1"/>
      <c r="M471" s="1"/>
      <c r="N471" s="1"/>
      <c r="O471" s="1"/>
      <c r="P471" s="1"/>
      <c r="Q471" s="1"/>
      <c r="R471" s="1"/>
      <c r="S471" s="1"/>
      <c r="T471" s="1"/>
    </row>
    <row r="472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2"/>
      <c r="K472" s="2"/>
      <c r="L472" s="1"/>
      <c r="M472" s="1"/>
      <c r="N472" s="1"/>
      <c r="O472" s="1"/>
      <c r="P472" s="1"/>
      <c r="Q472" s="1"/>
      <c r="R472" s="1"/>
      <c r="S472" s="1"/>
      <c r="T472" s="1"/>
    </row>
    <row r="47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2"/>
      <c r="K473" s="2"/>
      <c r="L473" s="1"/>
      <c r="M473" s="1"/>
      <c r="N473" s="1"/>
      <c r="O473" s="1"/>
      <c r="P473" s="1"/>
      <c r="Q473" s="1"/>
      <c r="R473" s="1"/>
      <c r="S473" s="1"/>
      <c r="T473" s="1"/>
    </row>
    <row r="474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2"/>
      <c r="K474" s="2"/>
      <c r="L474" s="1"/>
      <c r="M474" s="1"/>
      <c r="N474" s="1"/>
      <c r="O474" s="1"/>
      <c r="P474" s="1"/>
      <c r="Q474" s="1"/>
      <c r="R474" s="1"/>
      <c r="S474" s="1"/>
      <c r="T474" s="1"/>
    </row>
    <row r="475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2"/>
      <c r="K475" s="2"/>
      <c r="L475" s="1"/>
      <c r="M475" s="1"/>
      <c r="N475" s="1"/>
      <c r="O475" s="1"/>
      <c r="P475" s="1"/>
      <c r="Q475" s="1"/>
      <c r="R475" s="1"/>
      <c r="S475" s="1"/>
      <c r="T475" s="1"/>
    </row>
    <row r="47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2"/>
      <c r="K476" s="2"/>
      <c r="L476" s="1"/>
      <c r="M476" s="1"/>
      <c r="N476" s="1"/>
      <c r="O476" s="1"/>
      <c r="P476" s="1"/>
      <c r="Q476" s="1"/>
      <c r="R476" s="1"/>
      <c r="S476" s="1"/>
      <c r="T476" s="1"/>
    </row>
    <row r="477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2"/>
      <c r="K477" s="2"/>
      <c r="L477" s="1"/>
      <c r="M477" s="1"/>
      <c r="N477" s="1"/>
      <c r="O477" s="1"/>
      <c r="P477" s="1"/>
      <c r="Q477" s="1"/>
      <c r="R477" s="1"/>
      <c r="S477" s="1"/>
      <c r="T477" s="1"/>
    </row>
    <row r="478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2"/>
      <c r="K478" s="2"/>
      <c r="L478" s="1"/>
      <c r="M478" s="1"/>
      <c r="N478" s="1"/>
      <c r="O478" s="1"/>
      <c r="P478" s="1"/>
      <c r="Q478" s="1"/>
      <c r="R478" s="1"/>
      <c r="S478" s="1"/>
      <c r="T478" s="1"/>
    </row>
    <row r="479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2"/>
      <c r="K479" s="2"/>
      <c r="L479" s="1"/>
      <c r="M479" s="1"/>
      <c r="N479" s="1"/>
      <c r="O479" s="1"/>
      <c r="P479" s="1"/>
      <c r="Q479" s="1"/>
      <c r="R479" s="1"/>
      <c r="S479" s="1"/>
      <c r="T479" s="1"/>
    </row>
    <row r="480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2"/>
      <c r="K480" s="2"/>
      <c r="L480" s="1"/>
      <c r="M480" s="1"/>
      <c r="N480" s="1"/>
      <c r="O480" s="1"/>
      <c r="P480" s="1"/>
      <c r="Q480" s="1"/>
      <c r="R480" s="1"/>
      <c r="S480" s="1"/>
      <c r="T480" s="1"/>
    </row>
    <row r="481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2"/>
      <c r="K481" s="2"/>
      <c r="L481" s="1"/>
      <c r="M481" s="1"/>
      <c r="N481" s="1"/>
      <c r="O481" s="1"/>
      <c r="P481" s="1"/>
      <c r="Q481" s="1"/>
      <c r="R481" s="1"/>
      <c r="S481" s="1"/>
      <c r="T481" s="1"/>
    </row>
    <row r="482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2"/>
      <c r="K482" s="2"/>
      <c r="L482" s="1"/>
      <c r="M482" s="1"/>
      <c r="N482" s="1"/>
      <c r="O482" s="1"/>
      <c r="P482" s="1"/>
      <c r="Q482" s="1"/>
      <c r="R482" s="1"/>
      <c r="S482" s="1"/>
      <c r="T482" s="1"/>
    </row>
    <row r="48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2"/>
      <c r="K483" s="2"/>
      <c r="L483" s="1"/>
      <c r="M483" s="1"/>
      <c r="N483" s="1"/>
      <c r="O483" s="1"/>
      <c r="P483" s="1"/>
      <c r="Q483" s="1"/>
      <c r="R483" s="1"/>
      <c r="S483" s="1"/>
      <c r="T483" s="1"/>
    </row>
    <row r="484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2"/>
      <c r="K484" s="2"/>
      <c r="L484" s="1"/>
      <c r="M484" s="1"/>
      <c r="N484" s="1"/>
      <c r="O484" s="1"/>
      <c r="P484" s="1"/>
      <c r="Q484" s="1"/>
      <c r="R484" s="1"/>
      <c r="S484" s="1"/>
      <c r="T484" s="1"/>
    </row>
    <row r="485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2"/>
      <c r="K485" s="2"/>
      <c r="L485" s="1"/>
      <c r="M485" s="1"/>
      <c r="N485" s="1"/>
      <c r="O485" s="1"/>
      <c r="P485" s="1"/>
      <c r="Q485" s="1"/>
      <c r="R485" s="1"/>
      <c r="S485" s="1"/>
      <c r="T485" s="1"/>
    </row>
    <row r="48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2"/>
      <c r="K486" s="2"/>
      <c r="L486" s="1"/>
      <c r="M486" s="1"/>
      <c r="N486" s="1"/>
      <c r="O486" s="1"/>
      <c r="P486" s="1"/>
      <c r="Q486" s="1"/>
      <c r="R486" s="1"/>
      <c r="S486" s="1"/>
      <c r="T486" s="1"/>
    </row>
    <row r="487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2"/>
      <c r="K487" s="2"/>
      <c r="L487" s="1"/>
      <c r="M487" s="1"/>
      <c r="N487" s="1"/>
      <c r="O487" s="1"/>
      <c r="P487" s="1"/>
      <c r="Q487" s="1"/>
      <c r="R487" s="1"/>
      <c r="S487" s="1"/>
      <c r="T487" s="1"/>
    </row>
    <row r="488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2"/>
      <c r="K488" s="2"/>
      <c r="L488" s="1"/>
      <c r="M488" s="1"/>
      <c r="N488" s="1"/>
      <c r="O488" s="1"/>
      <c r="P488" s="1"/>
      <c r="Q488" s="1"/>
      <c r="R488" s="1"/>
      <c r="S488" s="1"/>
      <c r="T488" s="1"/>
    </row>
    <row r="489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2"/>
      <c r="K489" s="2"/>
      <c r="L489" s="1"/>
      <c r="M489" s="1"/>
      <c r="N489" s="1"/>
      <c r="O489" s="1"/>
      <c r="P489" s="1"/>
      <c r="Q489" s="1"/>
      <c r="R489" s="1"/>
      <c r="S489" s="1"/>
      <c r="T489" s="1"/>
    </row>
    <row r="490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2"/>
      <c r="K490" s="2"/>
      <c r="L490" s="1"/>
      <c r="M490" s="1"/>
      <c r="N490" s="1"/>
      <c r="O490" s="1"/>
      <c r="P490" s="1"/>
      <c r="Q490" s="1"/>
      <c r="R490" s="1"/>
      <c r="S490" s="1"/>
      <c r="T490" s="1"/>
    </row>
    <row r="491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2"/>
      <c r="K491" s="2"/>
      <c r="L491" s="1"/>
      <c r="M491" s="1"/>
      <c r="N491" s="1"/>
      <c r="O491" s="1"/>
      <c r="P491" s="1"/>
      <c r="Q491" s="1"/>
      <c r="R491" s="1"/>
      <c r="S491" s="1"/>
      <c r="T491" s="1"/>
    </row>
    <row r="492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2"/>
      <c r="K492" s="2"/>
      <c r="L492" s="1"/>
      <c r="M492" s="1"/>
      <c r="N492" s="1"/>
      <c r="O492" s="1"/>
      <c r="P492" s="1"/>
      <c r="Q492" s="1"/>
      <c r="R492" s="1"/>
      <c r="S492" s="1"/>
      <c r="T492" s="1"/>
    </row>
    <row r="49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2"/>
      <c r="K493" s="2"/>
      <c r="L493" s="1"/>
      <c r="M493" s="1"/>
      <c r="N493" s="1"/>
      <c r="O493" s="1"/>
      <c r="P493" s="1"/>
      <c r="Q493" s="1"/>
      <c r="R493" s="1"/>
      <c r="S493" s="1"/>
      <c r="T493" s="1"/>
    </row>
    <row r="494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2"/>
      <c r="K494" s="2"/>
      <c r="L494" s="1"/>
      <c r="M494" s="1"/>
      <c r="N494" s="1"/>
      <c r="O494" s="1"/>
      <c r="P494" s="1"/>
      <c r="Q494" s="1"/>
      <c r="R494" s="1"/>
      <c r="S494" s="1"/>
      <c r="T494" s="1"/>
    </row>
    <row r="495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2"/>
      <c r="K495" s="2"/>
      <c r="L495" s="1"/>
      <c r="M495" s="1"/>
      <c r="N495" s="1"/>
      <c r="O495" s="1"/>
      <c r="P495" s="1"/>
      <c r="Q495" s="1"/>
      <c r="R495" s="1"/>
      <c r="S495" s="1"/>
      <c r="T495" s="1"/>
    </row>
    <row r="49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2"/>
      <c r="K496" s="2"/>
      <c r="L496" s="1"/>
      <c r="M496" s="1"/>
      <c r="N496" s="1"/>
      <c r="O496" s="1"/>
      <c r="P496" s="1"/>
      <c r="Q496" s="1"/>
      <c r="R496" s="1"/>
      <c r="S496" s="1"/>
      <c r="T496" s="1"/>
    </row>
    <row r="497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2"/>
      <c r="K497" s="2"/>
      <c r="L497" s="1"/>
      <c r="M497" s="1"/>
      <c r="N497" s="1"/>
      <c r="O497" s="1"/>
      <c r="P497" s="1"/>
      <c r="Q497" s="1"/>
      <c r="R497" s="1"/>
      <c r="S497" s="1"/>
      <c r="T497" s="1"/>
    </row>
    <row r="498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2"/>
      <c r="K498" s="2"/>
      <c r="L498" s="1"/>
      <c r="M498" s="1"/>
      <c r="N498" s="1"/>
      <c r="O498" s="1"/>
      <c r="P498" s="1"/>
      <c r="Q498" s="1"/>
      <c r="R498" s="1"/>
      <c r="S498" s="1"/>
      <c r="T498" s="1"/>
    </row>
    <row r="499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2"/>
      <c r="K499" s="2"/>
      <c r="L499" s="1"/>
      <c r="M499" s="1"/>
      <c r="N499" s="1"/>
      <c r="O499" s="1"/>
      <c r="P499" s="1"/>
      <c r="Q499" s="1"/>
      <c r="R499" s="1"/>
      <c r="S499" s="1"/>
      <c r="T499" s="1"/>
    </row>
    <row r="500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2"/>
      <c r="K500" s="2"/>
      <c r="L500" s="1"/>
      <c r="M500" s="1"/>
      <c r="N500" s="1"/>
      <c r="O500" s="1"/>
      <c r="P500" s="1"/>
      <c r="Q500" s="1"/>
      <c r="R500" s="1"/>
      <c r="S500" s="1"/>
      <c r="T500" s="1"/>
    </row>
    <row r="501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2"/>
      <c r="K501" s="2"/>
      <c r="L501" s="1"/>
      <c r="M501" s="1"/>
      <c r="N501" s="1"/>
      <c r="O501" s="1"/>
      <c r="P501" s="1"/>
      <c r="Q501" s="1"/>
      <c r="R501" s="1"/>
      <c r="S501" s="1"/>
      <c r="T501" s="1"/>
    </row>
    <row r="502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2"/>
      <c r="K502" s="2"/>
      <c r="L502" s="1"/>
      <c r="M502" s="1"/>
      <c r="N502" s="1"/>
      <c r="O502" s="1"/>
      <c r="P502" s="1"/>
      <c r="Q502" s="1"/>
      <c r="R502" s="1"/>
      <c r="S502" s="1"/>
      <c r="T502" s="1"/>
    </row>
    <row r="50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2"/>
      <c r="K503" s="2"/>
      <c r="L503" s="1"/>
      <c r="M503" s="1"/>
      <c r="N503" s="1"/>
      <c r="O503" s="1"/>
      <c r="P503" s="1"/>
      <c r="Q503" s="1"/>
      <c r="R503" s="1"/>
      <c r="S503" s="1"/>
      <c r="T503" s="1"/>
    </row>
    <row r="504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2"/>
      <c r="K504" s="2"/>
      <c r="L504" s="1"/>
      <c r="M504" s="1"/>
      <c r="N504" s="1"/>
      <c r="O504" s="1"/>
      <c r="P504" s="1"/>
      <c r="Q504" s="1"/>
      <c r="R504" s="1"/>
      <c r="S504" s="1"/>
      <c r="T504" s="1"/>
    </row>
    <row r="505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2"/>
      <c r="K505" s="2"/>
      <c r="L505" s="1"/>
      <c r="M505" s="1"/>
      <c r="N505" s="1"/>
      <c r="O505" s="1"/>
      <c r="P505" s="1"/>
      <c r="Q505" s="1"/>
      <c r="R505" s="1"/>
      <c r="S505" s="1"/>
      <c r="T505" s="1"/>
    </row>
    <row r="50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2"/>
      <c r="K506" s="2"/>
      <c r="L506" s="1"/>
      <c r="M506" s="1"/>
      <c r="N506" s="1"/>
      <c r="O506" s="1"/>
      <c r="P506" s="1"/>
      <c r="Q506" s="1"/>
      <c r="R506" s="1"/>
      <c r="S506" s="1"/>
      <c r="T506" s="1"/>
    </row>
    <row r="507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2"/>
      <c r="K507" s="2"/>
      <c r="L507" s="1"/>
      <c r="M507" s="1"/>
      <c r="N507" s="1"/>
      <c r="O507" s="1"/>
      <c r="P507" s="1"/>
      <c r="Q507" s="1"/>
      <c r="R507" s="1"/>
      <c r="S507" s="1"/>
      <c r="T507" s="1"/>
    </row>
    <row r="508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2"/>
      <c r="K508" s="2"/>
      <c r="L508" s="1"/>
      <c r="M508" s="1"/>
      <c r="N508" s="1"/>
      <c r="O508" s="1"/>
      <c r="P508" s="1"/>
      <c r="Q508" s="1"/>
      <c r="R508" s="1"/>
      <c r="S508" s="1"/>
      <c r="T508" s="1"/>
    </row>
    <row r="509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2"/>
      <c r="K509" s="2"/>
      <c r="L509" s="1"/>
      <c r="M509" s="1"/>
      <c r="N509" s="1"/>
      <c r="O509" s="1"/>
      <c r="P509" s="1"/>
      <c r="Q509" s="1"/>
      <c r="R509" s="1"/>
      <c r="S509" s="1"/>
      <c r="T509" s="1"/>
    </row>
    <row r="510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2"/>
      <c r="K510" s="2"/>
      <c r="L510" s="1"/>
      <c r="M510" s="1"/>
      <c r="N510" s="1"/>
      <c r="O510" s="1"/>
      <c r="P510" s="1"/>
      <c r="Q510" s="1"/>
      <c r="R510" s="1"/>
      <c r="S510" s="1"/>
      <c r="T510" s="1"/>
    </row>
    <row r="511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2"/>
      <c r="K511" s="2"/>
      <c r="L511" s="1"/>
      <c r="M511" s="1"/>
      <c r="N511" s="1"/>
      <c r="O511" s="1"/>
      <c r="P511" s="1"/>
      <c r="Q511" s="1"/>
      <c r="R511" s="1"/>
      <c r="S511" s="1"/>
      <c r="T511" s="1"/>
    </row>
    <row r="512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2"/>
      <c r="K512" s="2"/>
      <c r="L512" s="1"/>
      <c r="M512" s="1"/>
      <c r="N512" s="1"/>
      <c r="O512" s="1"/>
      <c r="P512" s="1"/>
      <c r="Q512" s="1"/>
      <c r="R512" s="1"/>
      <c r="S512" s="1"/>
      <c r="T512" s="1"/>
    </row>
    <row r="51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2"/>
      <c r="K513" s="2"/>
      <c r="L513" s="1"/>
      <c r="M513" s="1"/>
      <c r="N513" s="1"/>
      <c r="O513" s="1"/>
      <c r="P513" s="1"/>
      <c r="Q513" s="1"/>
      <c r="R513" s="1"/>
      <c r="S513" s="1"/>
      <c r="T513" s="1"/>
    </row>
    <row r="514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2"/>
      <c r="K514" s="2"/>
      <c r="L514" s="1"/>
      <c r="M514" s="1"/>
      <c r="N514" s="1"/>
      <c r="O514" s="1"/>
      <c r="P514" s="1"/>
      <c r="Q514" s="1"/>
      <c r="R514" s="1"/>
      <c r="S514" s="1"/>
      <c r="T514" s="1"/>
    </row>
    <row r="515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2"/>
      <c r="K515" s="2"/>
      <c r="L515" s="1"/>
      <c r="M515" s="1"/>
      <c r="N515" s="1"/>
      <c r="O515" s="1"/>
      <c r="P515" s="1"/>
      <c r="Q515" s="1"/>
      <c r="R515" s="1"/>
      <c r="S515" s="1"/>
      <c r="T515" s="1"/>
    </row>
    <row r="51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2"/>
      <c r="K516" s="2"/>
      <c r="L516" s="1"/>
      <c r="M516" s="1"/>
      <c r="N516" s="1"/>
      <c r="O516" s="1"/>
      <c r="P516" s="1"/>
      <c r="Q516" s="1"/>
      <c r="R516" s="1"/>
      <c r="S516" s="1"/>
      <c r="T516" s="1"/>
    </row>
    <row r="517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2"/>
      <c r="K517" s="2"/>
      <c r="L517" s="1"/>
      <c r="M517" s="1"/>
      <c r="N517" s="1"/>
      <c r="O517" s="1"/>
      <c r="P517" s="1"/>
      <c r="Q517" s="1"/>
      <c r="R517" s="1"/>
      <c r="S517" s="1"/>
      <c r="T517" s="1"/>
    </row>
    <row r="518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2"/>
      <c r="K518" s="2"/>
      <c r="L518" s="1"/>
      <c r="M518" s="1"/>
      <c r="N518" s="1"/>
      <c r="O518" s="1"/>
      <c r="P518" s="1"/>
      <c r="Q518" s="1"/>
      <c r="R518" s="1"/>
      <c r="S518" s="1"/>
      <c r="T518" s="1"/>
    </row>
    <row r="519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2"/>
      <c r="K519" s="2"/>
      <c r="L519" s="1"/>
      <c r="M519" s="1"/>
      <c r="N519" s="1"/>
      <c r="O519" s="1"/>
      <c r="P519" s="1"/>
      <c r="Q519" s="1"/>
      <c r="R519" s="1"/>
      <c r="S519" s="1"/>
      <c r="T519" s="1"/>
    </row>
    <row r="520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2"/>
      <c r="K520" s="2"/>
      <c r="L520" s="1"/>
      <c r="M520" s="1"/>
      <c r="N520" s="1"/>
      <c r="O520" s="1"/>
      <c r="P520" s="1"/>
      <c r="Q520" s="1"/>
      <c r="R520" s="1"/>
      <c r="S520" s="1"/>
      <c r="T520" s="1"/>
    </row>
    <row r="521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2"/>
      <c r="K521" s="2"/>
      <c r="L521" s="1"/>
      <c r="M521" s="1"/>
      <c r="N521" s="1"/>
      <c r="O521" s="1"/>
      <c r="P521" s="1"/>
      <c r="Q521" s="1"/>
      <c r="R521" s="1"/>
      <c r="S521" s="1"/>
      <c r="T521" s="1"/>
    </row>
    <row r="522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2"/>
      <c r="K522" s="2"/>
      <c r="L522" s="1"/>
      <c r="M522" s="1"/>
      <c r="N522" s="1"/>
      <c r="O522" s="1"/>
      <c r="P522" s="1"/>
      <c r="Q522" s="1"/>
      <c r="R522" s="1"/>
      <c r="S522" s="1"/>
      <c r="T522" s="1"/>
    </row>
    <row r="52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2"/>
      <c r="K523" s="2"/>
      <c r="L523" s="1"/>
      <c r="M523" s="1"/>
      <c r="N523" s="1"/>
      <c r="O523" s="1"/>
      <c r="P523" s="1"/>
      <c r="Q523" s="1"/>
      <c r="R523" s="1"/>
      <c r="S523" s="1"/>
      <c r="T523" s="1"/>
    </row>
    <row r="524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2"/>
      <c r="K524" s="2"/>
      <c r="L524" s="1"/>
      <c r="M524" s="1"/>
      <c r="N524" s="1"/>
      <c r="O524" s="1"/>
      <c r="P524" s="1"/>
      <c r="Q524" s="1"/>
      <c r="R524" s="1"/>
      <c r="S524" s="1"/>
      <c r="T524" s="1"/>
    </row>
    <row r="525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2"/>
      <c r="K525" s="2"/>
      <c r="L525" s="1"/>
      <c r="M525" s="1"/>
      <c r="N525" s="1"/>
      <c r="O525" s="1"/>
      <c r="P525" s="1"/>
      <c r="Q525" s="1"/>
      <c r="R525" s="1"/>
      <c r="S525" s="1"/>
      <c r="T525" s="1"/>
    </row>
    <row r="5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2"/>
      <c r="K526" s="2"/>
      <c r="L526" s="1"/>
      <c r="M526" s="1"/>
      <c r="N526" s="1"/>
      <c r="O526" s="1"/>
      <c r="P526" s="1"/>
      <c r="Q526" s="1"/>
      <c r="R526" s="1"/>
      <c r="S526" s="1"/>
      <c r="T526" s="1"/>
    </row>
    <row r="527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2"/>
      <c r="K527" s="2"/>
      <c r="L527" s="1"/>
      <c r="M527" s="1"/>
      <c r="N527" s="1"/>
      <c r="O527" s="1"/>
      <c r="P527" s="1"/>
      <c r="Q527" s="1"/>
      <c r="R527" s="1"/>
      <c r="S527" s="1"/>
      <c r="T527" s="1"/>
    </row>
    <row r="528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2"/>
      <c r="K528" s="2"/>
      <c r="L528" s="1"/>
      <c r="M528" s="1"/>
      <c r="N528" s="1"/>
      <c r="O528" s="1"/>
      <c r="P528" s="1"/>
      <c r="Q528" s="1"/>
      <c r="R528" s="1"/>
      <c r="S528" s="1"/>
      <c r="T528" s="1"/>
    </row>
    <row r="529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2"/>
      <c r="K529" s="2"/>
      <c r="L529" s="1"/>
      <c r="M529" s="1"/>
      <c r="N529" s="1"/>
      <c r="O529" s="1"/>
      <c r="P529" s="1"/>
      <c r="Q529" s="1"/>
      <c r="R529" s="1"/>
      <c r="S529" s="1"/>
      <c r="T529" s="1"/>
    </row>
    <row r="530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2"/>
      <c r="K530" s="2"/>
      <c r="L530" s="1"/>
      <c r="M530" s="1"/>
      <c r="N530" s="1"/>
      <c r="O530" s="1"/>
      <c r="P530" s="1"/>
      <c r="Q530" s="1"/>
      <c r="R530" s="1"/>
      <c r="S530" s="1"/>
      <c r="T530" s="1"/>
    </row>
    <row r="531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2"/>
      <c r="K531" s="2"/>
      <c r="L531" s="1"/>
      <c r="M531" s="1"/>
      <c r="N531" s="1"/>
      <c r="O531" s="1"/>
      <c r="P531" s="1"/>
      <c r="Q531" s="1"/>
      <c r="R531" s="1"/>
      <c r="S531" s="1"/>
      <c r="T531" s="1"/>
    </row>
    <row r="532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2"/>
      <c r="K532" s="2"/>
      <c r="L532" s="1"/>
      <c r="M532" s="1"/>
      <c r="N532" s="1"/>
      <c r="O532" s="1"/>
      <c r="P532" s="1"/>
      <c r="Q532" s="1"/>
      <c r="R532" s="1"/>
      <c r="S532" s="1"/>
      <c r="T532" s="1"/>
    </row>
    <row r="5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2"/>
      <c r="K533" s="2"/>
      <c r="L533" s="1"/>
      <c r="M533" s="1"/>
      <c r="N533" s="1"/>
      <c r="O533" s="1"/>
      <c r="P533" s="1"/>
      <c r="Q533" s="1"/>
      <c r="R533" s="1"/>
      <c r="S533" s="1"/>
      <c r="T533" s="1"/>
    </row>
    <row r="534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2"/>
      <c r="K534" s="2"/>
      <c r="L534" s="1"/>
      <c r="M534" s="1"/>
      <c r="N534" s="1"/>
      <c r="O534" s="1"/>
      <c r="P534" s="1"/>
      <c r="Q534" s="1"/>
      <c r="R534" s="1"/>
      <c r="S534" s="1"/>
      <c r="T534" s="1"/>
    </row>
    <row r="535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2"/>
      <c r="K535" s="2"/>
      <c r="L535" s="1"/>
      <c r="M535" s="1"/>
      <c r="N535" s="1"/>
      <c r="O535" s="1"/>
      <c r="P535" s="1"/>
      <c r="Q535" s="1"/>
      <c r="R535" s="1"/>
      <c r="S535" s="1"/>
      <c r="T535" s="1"/>
    </row>
    <row r="53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2"/>
      <c r="K536" s="2"/>
      <c r="L536" s="1"/>
      <c r="M536" s="1"/>
      <c r="N536" s="1"/>
      <c r="O536" s="1"/>
      <c r="P536" s="1"/>
      <c r="Q536" s="1"/>
      <c r="R536" s="1"/>
      <c r="S536" s="1"/>
      <c r="T536" s="1"/>
    </row>
    <row r="537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2"/>
      <c r="K537" s="2"/>
      <c r="L537" s="1"/>
      <c r="M537" s="1"/>
      <c r="N537" s="1"/>
      <c r="O537" s="1"/>
      <c r="P537" s="1"/>
      <c r="Q537" s="1"/>
      <c r="R537" s="1"/>
      <c r="S537" s="1"/>
      <c r="T537" s="1"/>
    </row>
    <row r="538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2"/>
      <c r="K538" s="2"/>
      <c r="L538" s="1"/>
      <c r="M538" s="1"/>
      <c r="N538" s="1"/>
      <c r="O538" s="1"/>
      <c r="P538" s="1"/>
      <c r="Q538" s="1"/>
      <c r="R538" s="1"/>
      <c r="S538" s="1"/>
      <c r="T538" s="1"/>
    </row>
    <row r="539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2"/>
      <c r="K539" s="2"/>
      <c r="L539" s="1"/>
      <c r="M539" s="1"/>
      <c r="N539" s="1"/>
      <c r="O539" s="1"/>
      <c r="P539" s="1"/>
      <c r="Q539" s="1"/>
      <c r="R539" s="1"/>
      <c r="S539" s="1"/>
      <c r="T539" s="1"/>
    </row>
    <row r="540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2"/>
      <c r="K540" s="2"/>
      <c r="L540" s="1"/>
      <c r="M540" s="1"/>
      <c r="N540" s="1"/>
      <c r="O540" s="1"/>
      <c r="P540" s="1"/>
      <c r="Q540" s="1"/>
      <c r="R540" s="1"/>
      <c r="S540" s="1"/>
      <c r="T540" s="1"/>
    </row>
    <row r="541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2"/>
      <c r="K541" s="2"/>
      <c r="L541" s="1"/>
      <c r="M541" s="1"/>
      <c r="N541" s="1"/>
      <c r="O541" s="1"/>
      <c r="P541" s="1"/>
      <c r="Q541" s="1"/>
      <c r="R541" s="1"/>
      <c r="S541" s="1"/>
      <c r="T541" s="1"/>
    </row>
    <row r="542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2"/>
      <c r="K542" s="2"/>
      <c r="L542" s="1"/>
      <c r="M542" s="1"/>
      <c r="N542" s="1"/>
      <c r="O542" s="1"/>
      <c r="P542" s="1"/>
      <c r="Q542" s="1"/>
      <c r="R542" s="1"/>
      <c r="S542" s="1"/>
      <c r="T542" s="1"/>
    </row>
    <row r="54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2"/>
      <c r="K543" s="2"/>
      <c r="L543" s="1"/>
      <c r="M543" s="1"/>
      <c r="N543" s="1"/>
      <c r="O543" s="1"/>
      <c r="P543" s="1"/>
      <c r="Q543" s="1"/>
      <c r="R543" s="1"/>
      <c r="S543" s="1"/>
      <c r="T543" s="1"/>
    </row>
    <row r="544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2"/>
      <c r="K544" s="2"/>
      <c r="L544" s="1"/>
      <c r="M544" s="1"/>
      <c r="N544" s="1"/>
      <c r="O544" s="1"/>
      <c r="P544" s="1"/>
      <c r="Q544" s="1"/>
      <c r="R544" s="1"/>
      <c r="S544" s="1"/>
      <c r="T544" s="1"/>
    </row>
    <row r="545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2"/>
      <c r="K545" s="2"/>
      <c r="L545" s="1"/>
      <c r="M545" s="1"/>
      <c r="N545" s="1"/>
      <c r="O545" s="1"/>
      <c r="P545" s="1"/>
      <c r="Q545" s="1"/>
      <c r="R545" s="1"/>
      <c r="S545" s="1"/>
      <c r="T545" s="1"/>
    </row>
    <row r="54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2"/>
      <c r="K546" s="2"/>
      <c r="L546" s="1"/>
      <c r="M546" s="1"/>
      <c r="N546" s="1"/>
      <c r="O546" s="1"/>
      <c r="P546" s="1"/>
      <c r="Q546" s="1"/>
      <c r="R546" s="1"/>
      <c r="S546" s="1"/>
      <c r="T546" s="1"/>
    </row>
    <row r="547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2"/>
      <c r="K547" s="2"/>
      <c r="L547" s="1"/>
      <c r="M547" s="1"/>
      <c r="N547" s="1"/>
      <c r="O547" s="1"/>
      <c r="P547" s="1"/>
      <c r="Q547" s="1"/>
      <c r="R547" s="1"/>
      <c r="S547" s="1"/>
      <c r="T547" s="1"/>
    </row>
    <row r="548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2"/>
      <c r="K548" s="2"/>
      <c r="L548" s="1"/>
      <c r="M548" s="1"/>
      <c r="N548" s="1"/>
      <c r="O548" s="1"/>
      <c r="P548" s="1"/>
      <c r="Q548" s="1"/>
      <c r="R548" s="1"/>
      <c r="S548" s="1"/>
      <c r="T548" s="1"/>
    </row>
    <row r="549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2"/>
      <c r="K549" s="2"/>
      <c r="L549" s="1"/>
      <c r="M549" s="1"/>
      <c r="N549" s="1"/>
      <c r="O549" s="1"/>
      <c r="P549" s="1"/>
      <c r="Q549" s="1"/>
      <c r="R549" s="1"/>
      <c r="S549" s="1"/>
      <c r="T549" s="1"/>
    </row>
    <row r="550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2"/>
      <c r="K550" s="2"/>
      <c r="L550" s="1"/>
      <c r="M550" s="1"/>
      <c r="N550" s="1"/>
      <c r="O550" s="1"/>
      <c r="P550" s="1"/>
      <c r="Q550" s="1"/>
      <c r="R550" s="1"/>
      <c r="S550" s="1"/>
      <c r="T550" s="1"/>
    </row>
    <row r="551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2"/>
      <c r="K551" s="2"/>
      <c r="L551" s="1"/>
      <c r="M551" s="1"/>
      <c r="N551" s="1"/>
      <c r="O551" s="1"/>
      <c r="P551" s="1"/>
      <c r="Q551" s="1"/>
      <c r="R551" s="1"/>
      <c r="S551" s="1"/>
      <c r="T551" s="1"/>
    </row>
    <row r="552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2"/>
      <c r="K552" s="2"/>
      <c r="L552" s="1"/>
      <c r="M552" s="1"/>
      <c r="N552" s="1"/>
      <c r="O552" s="1"/>
      <c r="P552" s="1"/>
      <c r="Q552" s="1"/>
      <c r="R552" s="1"/>
      <c r="S552" s="1"/>
      <c r="T552" s="1"/>
    </row>
    <row r="55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2"/>
      <c r="K553" s="2"/>
      <c r="L553" s="1"/>
      <c r="M553" s="1"/>
      <c r="N553" s="1"/>
      <c r="O553" s="1"/>
      <c r="P553" s="1"/>
      <c r="Q553" s="1"/>
      <c r="R553" s="1"/>
      <c r="S553" s="1"/>
      <c r="T553" s="1"/>
    </row>
    <row r="554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2"/>
      <c r="K554" s="2"/>
      <c r="L554" s="1"/>
      <c r="M554" s="1"/>
      <c r="N554" s="1"/>
      <c r="O554" s="1"/>
      <c r="P554" s="1"/>
      <c r="Q554" s="1"/>
      <c r="R554" s="1"/>
      <c r="S554" s="1"/>
      <c r="T554" s="1"/>
    </row>
    <row r="555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2"/>
      <c r="K555" s="2"/>
      <c r="L555" s="1"/>
      <c r="M555" s="1"/>
      <c r="N555" s="1"/>
      <c r="O555" s="1"/>
      <c r="P555" s="1"/>
      <c r="Q555" s="1"/>
      <c r="R555" s="1"/>
      <c r="S555" s="1"/>
      <c r="T555" s="1"/>
    </row>
    <row r="55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2"/>
      <c r="K556" s="2"/>
      <c r="L556" s="1"/>
      <c r="M556" s="1"/>
      <c r="N556" s="1"/>
      <c r="O556" s="1"/>
      <c r="P556" s="1"/>
      <c r="Q556" s="1"/>
      <c r="R556" s="1"/>
      <c r="S556" s="1"/>
      <c r="T556" s="1"/>
    </row>
    <row r="557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2"/>
      <c r="K557" s="2"/>
      <c r="L557" s="1"/>
      <c r="M557" s="1"/>
      <c r="N557" s="1"/>
      <c r="O557" s="1"/>
      <c r="P557" s="1"/>
      <c r="Q557" s="1"/>
      <c r="R557" s="1"/>
      <c r="S557" s="1"/>
      <c r="T557" s="1"/>
    </row>
    <row r="558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2"/>
      <c r="K558" s="2"/>
      <c r="L558" s="1"/>
      <c r="M558" s="1"/>
      <c r="N558" s="1"/>
      <c r="O558" s="1"/>
      <c r="P558" s="1"/>
      <c r="Q558" s="1"/>
      <c r="R558" s="1"/>
      <c r="S558" s="1"/>
      <c r="T558" s="1"/>
    </row>
    <row r="559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2"/>
      <c r="K559" s="2"/>
      <c r="L559" s="1"/>
      <c r="M559" s="1"/>
      <c r="N559" s="1"/>
      <c r="O559" s="1"/>
      <c r="P559" s="1"/>
      <c r="Q559" s="1"/>
      <c r="R559" s="1"/>
      <c r="S559" s="1"/>
      <c r="T559" s="1"/>
    </row>
    <row r="560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2"/>
      <c r="K560" s="2"/>
      <c r="L560" s="1"/>
      <c r="M560" s="1"/>
      <c r="N560" s="1"/>
      <c r="O560" s="1"/>
      <c r="P560" s="1"/>
      <c r="Q560" s="1"/>
      <c r="R560" s="1"/>
      <c r="S560" s="1"/>
      <c r="T560" s="1"/>
    </row>
    <row r="561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2"/>
      <c r="K561" s="2"/>
      <c r="L561" s="1"/>
      <c r="M561" s="1"/>
      <c r="N561" s="1"/>
      <c r="O561" s="1"/>
      <c r="P561" s="1"/>
      <c r="Q561" s="1"/>
      <c r="R561" s="1"/>
      <c r="S561" s="1"/>
      <c r="T561" s="1"/>
    </row>
    <row r="562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2"/>
      <c r="K562" s="2"/>
      <c r="L562" s="1"/>
      <c r="M562" s="1"/>
      <c r="N562" s="1"/>
      <c r="O562" s="1"/>
      <c r="P562" s="1"/>
      <c r="Q562" s="1"/>
      <c r="R562" s="1"/>
      <c r="S562" s="1"/>
      <c r="T562" s="1"/>
    </row>
    <row r="56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2"/>
      <c r="K563" s="2"/>
      <c r="L563" s="1"/>
      <c r="M563" s="1"/>
      <c r="N563" s="1"/>
      <c r="O563" s="1"/>
      <c r="P563" s="1"/>
      <c r="Q563" s="1"/>
      <c r="R563" s="1"/>
      <c r="S563" s="1"/>
      <c r="T563" s="1"/>
    </row>
    <row r="564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2"/>
      <c r="K564" s="2"/>
      <c r="L564" s="1"/>
      <c r="M564" s="1"/>
      <c r="N564" s="1"/>
      <c r="O564" s="1"/>
      <c r="P564" s="1"/>
      <c r="Q564" s="1"/>
      <c r="R564" s="1"/>
      <c r="S564" s="1"/>
      <c r="T564" s="1"/>
    </row>
    <row r="565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2"/>
      <c r="K565" s="2"/>
      <c r="L565" s="1"/>
      <c r="M565" s="1"/>
      <c r="N565" s="1"/>
      <c r="O565" s="1"/>
      <c r="P565" s="1"/>
      <c r="Q565" s="1"/>
      <c r="R565" s="1"/>
      <c r="S565" s="1"/>
      <c r="T565" s="1"/>
    </row>
    <row r="56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2"/>
      <c r="K566" s="2"/>
      <c r="L566" s="1"/>
      <c r="M566" s="1"/>
      <c r="N566" s="1"/>
      <c r="O566" s="1"/>
      <c r="P566" s="1"/>
      <c r="Q566" s="1"/>
      <c r="R566" s="1"/>
      <c r="S566" s="1"/>
      <c r="T566" s="1"/>
    </row>
    <row r="567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2"/>
      <c r="K567" s="2"/>
      <c r="L567" s="1"/>
      <c r="M567" s="1"/>
      <c r="N567" s="1"/>
      <c r="O567" s="1"/>
      <c r="P567" s="1"/>
      <c r="Q567" s="1"/>
      <c r="R567" s="1"/>
      <c r="S567" s="1"/>
      <c r="T567" s="1"/>
    </row>
    <row r="568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2"/>
      <c r="K568" s="2"/>
      <c r="L568" s="1"/>
      <c r="M568" s="1"/>
      <c r="N568" s="1"/>
      <c r="O568" s="1"/>
      <c r="P568" s="1"/>
      <c r="Q568" s="1"/>
      <c r="R568" s="1"/>
      <c r="S568" s="1"/>
      <c r="T568" s="1"/>
    </row>
    <row r="569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2"/>
      <c r="K569" s="2"/>
      <c r="L569" s="1"/>
      <c r="M569" s="1"/>
      <c r="N569" s="1"/>
      <c r="O569" s="1"/>
      <c r="P569" s="1"/>
      <c r="Q569" s="1"/>
      <c r="R569" s="1"/>
      <c r="S569" s="1"/>
      <c r="T569" s="1"/>
    </row>
    <row r="570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2"/>
      <c r="K570" s="2"/>
      <c r="L570" s="1"/>
      <c r="M570" s="1"/>
      <c r="N570" s="1"/>
      <c r="O570" s="1"/>
      <c r="P570" s="1"/>
      <c r="Q570" s="1"/>
      <c r="R570" s="1"/>
      <c r="S570" s="1"/>
      <c r="T570" s="1"/>
    </row>
    <row r="571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2"/>
      <c r="K571" s="2"/>
      <c r="L571" s="1"/>
      <c r="M571" s="1"/>
      <c r="N571" s="1"/>
      <c r="O571" s="1"/>
      <c r="P571" s="1"/>
      <c r="Q571" s="1"/>
      <c r="R571" s="1"/>
      <c r="S571" s="1"/>
      <c r="T571" s="1"/>
    </row>
    <row r="572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2"/>
      <c r="K572" s="2"/>
      <c r="L572" s="1"/>
      <c r="M572" s="1"/>
      <c r="N572" s="1"/>
      <c r="O572" s="1"/>
      <c r="P572" s="1"/>
      <c r="Q572" s="1"/>
      <c r="R572" s="1"/>
      <c r="S572" s="1"/>
      <c r="T572" s="1"/>
    </row>
    <row r="57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2"/>
      <c r="K573" s="2"/>
      <c r="L573" s="1"/>
      <c r="M573" s="1"/>
      <c r="N573" s="1"/>
      <c r="O573" s="1"/>
      <c r="P573" s="1"/>
      <c r="Q573" s="1"/>
      <c r="R573" s="1"/>
      <c r="S573" s="1"/>
      <c r="T573" s="1"/>
    </row>
    <row r="574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2"/>
      <c r="K574" s="2"/>
      <c r="L574" s="1"/>
      <c r="M574" s="1"/>
      <c r="N574" s="1"/>
      <c r="O574" s="1"/>
      <c r="P574" s="1"/>
      <c r="Q574" s="1"/>
      <c r="R574" s="1"/>
      <c r="S574" s="1"/>
      <c r="T574" s="1"/>
    </row>
    <row r="575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2"/>
      <c r="K575" s="2"/>
      <c r="L575" s="1"/>
      <c r="M575" s="1"/>
      <c r="N575" s="1"/>
      <c r="O575" s="1"/>
      <c r="P575" s="1"/>
      <c r="Q575" s="1"/>
      <c r="R575" s="1"/>
      <c r="S575" s="1"/>
      <c r="T575" s="1"/>
    </row>
    <row r="57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2"/>
      <c r="K576" s="2"/>
      <c r="L576" s="1"/>
      <c r="M576" s="1"/>
      <c r="N576" s="1"/>
      <c r="O576" s="1"/>
      <c r="P576" s="1"/>
      <c r="Q576" s="1"/>
      <c r="R576" s="1"/>
      <c r="S576" s="1"/>
      <c r="T576" s="1"/>
    </row>
    <row r="577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2"/>
      <c r="K577" s="2"/>
      <c r="L577" s="1"/>
      <c r="M577" s="1"/>
      <c r="N577" s="1"/>
      <c r="O577" s="1"/>
      <c r="P577" s="1"/>
      <c r="Q577" s="1"/>
      <c r="R577" s="1"/>
      <c r="S577" s="1"/>
      <c r="T577" s="1"/>
    </row>
    <row r="578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2"/>
      <c r="K578" s="2"/>
      <c r="L578" s="1"/>
      <c r="M578" s="1"/>
      <c r="N578" s="1"/>
      <c r="O578" s="1"/>
      <c r="P578" s="1"/>
      <c r="Q578" s="1"/>
      <c r="R578" s="1"/>
      <c r="S578" s="1"/>
      <c r="T578" s="1"/>
    </row>
    <row r="579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2"/>
      <c r="K579" s="2"/>
      <c r="L579" s="1"/>
      <c r="M579" s="1"/>
      <c r="N579" s="1"/>
      <c r="O579" s="1"/>
      <c r="P579" s="1"/>
      <c r="Q579" s="1"/>
      <c r="R579" s="1"/>
      <c r="S579" s="1"/>
      <c r="T579" s="1"/>
    </row>
    <row r="580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2"/>
      <c r="K580" s="2"/>
      <c r="L580" s="1"/>
      <c r="M580" s="1"/>
      <c r="N580" s="1"/>
      <c r="O580" s="1"/>
      <c r="P580" s="1"/>
      <c r="Q580" s="1"/>
      <c r="R580" s="1"/>
      <c r="S580" s="1"/>
      <c r="T580" s="1"/>
    </row>
    <row r="581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2"/>
      <c r="K581" s="2"/>
      <c r="L581" s="1"/>
      <c r="M581" s="1"/>
      <c r="N581" s="1"/>
      <c r="O581" s="1"/>
      <c r="P581" s="1"/>
      <c r="Q581" s="1"/>
      <c r="R581" s="1"/>
      <c r="S581" s="1"/>
      <c r="T581" s="1"/>
    </row>
    <row r="582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2"/>
      <c r="K582" s="2"/>
      <c r="L582" s="1"/>
      <c r="M582" s="1"/>
      <c r="N582" s="1"/>
      <c r="O582" s="1"/>
      <c r="P582" s="1"/>
      <c r="Q582" s="1"/>
      <c r="R582" s="1"/>
      <c r="S582" s="1"/>
      <c r="T582" s="1"/>
    </row>
    <row r="58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2"/>
      <c r="K583" s="2"/>
      <c r="L583" s="1"/>
      <c r="M583" s="1"/>
      <c r="N583" s="1"/>
      <c r="O583" s="1"/>
      <c r="P583" s="1"/>
      <c r="Q583" s="1"/>
      <c r="R583" s="1"/>
      <c r="S583" s="1"/>
      <c r="T583" s="1"/>
    </row>
    <row r="584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2"/>
      <c r="K584" s="2"/>
      <c r="L584" s="1"/>
      <c r="M584" s="1"/>
      <c r="N584" s="1"/>
      <c r="O584" s="1"/>
      <c r="P584" s="1"/>
      <c r="Q584" s="1"/>
      <c r="R584" s="1"/>
      <c r="S584" s="1"/>
      <c r="T584" s="1"/>
    </row>
    <row r="585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2"/>
      <c r="K585" s="2"/>
      <c r="L585" s="1"/>
      <c r="M585" s="1"/>
      <c r="N585" s="1"/>
      <c r="O585" s="1"/>
      <c r="P585" s="1"/>
      <c r="Q585" s="1"/>
      <c r="R585" s="1"/>
      <c r="S585" s="1"/>
      <c r="T585" s="1"/>
    </row>
    <row r="58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2"/>
      <c r="K586" s="2"/>
      <c r="L586" s="1"/>
      <c r="M586" s="1"/>
      <c r="N586" s="1"/>
      <c r="O586" s="1"/>
      <c r="P586" s="1"/>
      <c r="Q586" s="1"/>
      <c r="R586" s="1"/>
      <c r="S586" s="1"/>
      <c r="T586" s="1"/>
    </row>
    <row r="587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2"/>
      <c r="K587" s="2"/>
      <c r="L587" s="1"/>
      <c r="M587" s="1"/>
      <c r="N587" s="1"/>
      <c r="O587" s="1"/>
      <c r="P587" s="1"/>
      <c r="Q587" s="1"/>
      <c r="R587" s="1"/>
      <c r="S587" s="1"/>
      <c r="T587" s="1"/>
    </row>
    <row r="588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2"/>
      <c r="K588" s="2"/>
      <c r="L588" s="1"/>
      <c r="M588" s="1"/>
      <c r="N588" s="1"/>
      <c r="O588" s="1"/>
      <c r="P588" s="1"/>
      <c r="Q588" s="1"/>
      <c r="R588" s="1"/>
      <c r="S588" s="1"/>
      <c r="T588" s="1"/>
    </row>
    <row r="589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2"/>
      <c r="K589" s="2"/>
      <c r="L589" s="1"/>
      <c r="M589" s="1"/>
      <c r="N589" s="1"/>
      <c r="O589" s="1"/>
      <c r="P589" s="1"/>
      <c r="Q589" s="1"/>
      <c r="R589" s="1"/>
      <c r="S589" s="1"/>
      <c r="T589" s="1"/>
    </row>
    <row r="590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2"/>
      <c r="K590" s="2"/>
      <c r="L590" s="1"/>
      <c r="M590" s="1"/>
      <c r="N590" s="1"/>
      <c r="O590" s="1"/>
      <c r="P590" s="1"/>
      <c r="Q590" s="1"/>
      <c r="R590" s="1"/>
      <c r="S590" s="1"/>
      <c r="T590" s="1"/>
    </row>
    <row r="591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2"/>
      <c r="K591" s="2"/>
      <c r="L591" s="1"/>
      <c r="M591" s="1"/>
      <c r="N591" s="1"/>
      <c r="O591" s="1"/>
      <c r="P591" s="1"/>
      <c r="Q591" s="1"/>
      <c r="R591" s="1"/>
      <c r="S591" s="1"/>
      <c r="T591" s="1"/>
    </row>
    <row r="592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2"/>
      <c r="K592" s="2"/>
      <c r="L592" s="1"/>
      <c r="M592" s="1"/>
      <c r="N592" s="1"/>
      <c r="O592" s="1"/>
      <c r="P592" s="1"/>
      <c r="Q592" s="1"/>
      <c r="R592" s="1"/>
      <c r="S592" s="1"/>
      <c r="T592" s="1"/>
    </row>
    <row r="59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2"/>
      <c r="K593" s="2"/>
      <c r="L593" s="1"/>
      <c r="M593" s="1"/>
      <c r="N593" s="1"/>
      <c r="O593" s="1"/>
      <c r="P593" s="1"/>
      <c r="Q593" s="1"/>
      <c r="R593" s="1"/>
      <c r="S593" s="1"/>
      <c r="T593" s="1"/>
    </row>
    <row r="594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2"/>
      <c r="K594" s="2"/>
      <c r="L594" s="1"/>
      <c r="M594" s="1"/>
      <c r="N594" s="1"/>
      <c r="O594" s="1"/>
      <c r="P594" s="1"/>
      <c r="Q594" s="1"/>
      <c r="R594" s="1"/>
      <c r="S594" s="1"/>
      <c r="T594" s="1"/>
    </row>
    <row r="595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2"/>
      <c r="K595" s="2"/>
      <c r="L595" s="1"/>
      <c r="M595" s="1"/>
      <c r="N595" s="1"/>
      <c r="O595" s="1"/>
      <c r="P595" s="1"/>
      <c r="Q595" s="1"/>
      <c r="R595" s="1"/>
      <c r="S595" s="1"/>
      <c r="T595" s="1"/>
    </row>
    <row r="59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2"/>
      <c r="K596" s="2"/>
      <c r="L596" s="1"/>
      <c r="M596" s="1"/>
      <c r="N596" s="1"/>
      <c r="O596" s="1"/>
      <c r="P596" s="1"/>
      <c r="Q596" s="1"/>
      <c r="R596" s="1"/>
      <c r="S596" s="1"/>
      <c r="T596" s="1"/>
    </row>
    <row r="597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2"/>
      <c r="K597" s="2"/>
      <c r="L597" s="1"/>
      <c r="M597" s="1"/>
      <c r="N597" s="1"/>
      <c r="O597" s="1"/>
      <c r="P597" s="1"/>
      <c r="Q597" s="1"/>
      <c r="R597" s="1"/>
      <c r="S597" s="1"/>
      <c r="T597" s="1"/>
    </row>
    <row r="598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2"/>
      <c r="K598" s="2"/>
      <c r="L598" s="1"/>
      <c r="M598" s="1"/>
      <c r="N598" s="1"/>
      <c r="O598" s="1"/>
      <c r="P598" s="1"/>
      <c r="Q598" s="1"/>
      <c r="R598" s="1"/>
      <c r="S598" s="1"/>
      <c r="T598" s="1"/>
    </row>
    <row r="599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2"/>
      <c r="K599" s="2"/>
      <c r="L599" s="1"/>
      <c r="M599" s="1"/>
      <c r="N599" s="1"/>
      <c r="O599" s="1"/>
      <c r="P599" s="1"/>
      <c r="Q599" s="1"/>
      <c r="R599" s="1"/>
      <c r="S599" s="1"/>
      <c r="T599" s="1"/>
    </row>
    <row r="600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2"/>
      <c r="K600" s="2"/>
      <c r="L600" s="1"/>
      <c r="M600" s="1"/>
      <c r="N600" s="1"/>
      <c r="O600" s="1"/>
      <c r="P600" s="1"/>
      <c r="Q600" s="1"/>
      <c r="R600" s="1"/>
      <c r="S600" s="1"/>
      <c r="T600" s="1"/>
    </row>
    <row r="601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2"/>
      <c r="K601" s="2"/>
      <c r="L601" s="1"/>
      <c r="M601" s="1"/>
      <c r="N601" s="1"/>
      <c r="O601" s="1"/>
      <c r="P601" s="1"/>
      <c r="Q601" s="1"/>
      <c r="R601" s="1"/>
      <c r="S601" s="1"/>
      <c r="T601" s="1"/>
    </row>
    <row r="602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2"/>
      <c r="K602" s="2"/>
      <c r="L602" s="1"/>
      <c r="M602" s="1"/>
      <c r="N602" s="1"/>
      <c r="O602" s="1"/>
      <c r="P602" s="1"/>
      <c r="Q602" s="1"/>
      <c r="R602" s="1"/>
      <c r="S602" s="1"/>
      <c r="T602" s="1"/>
    </row>
    <row r="60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2"/>
      <c r="K603" s="2"/>
      <c r="L603" s="1"/>
      <c r="M603" s="1"/>
      <c r="N603" s="1"/>
      <c r="O603" s="1"/>
      <c r="P603" s="1"/>
      <c r="Q603" s="1"/>
      <c r="R603" s="1"/>
      <c r="S603" s="1"/>
      <c r="T603" s="1"/>
    </row>
    <row r="604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2"/>
      <c r="K604" s="2"/>
      <c r="L604" s="1"/>
      <c r="M604" s="1"/>
      <c r="N604" s="1"/>
      <c r="O604" s="1"/>
      <c r="P604" s="1"/>
      <c r="Q604" s="1"/>
      <c r="R604" s="1"/>
      <c r="S604" s="1"/>
      <c r="T604" s="1"/>
    </row>
    <row r="605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2"/>
      <c r="K605" s="2"/>
      <c r="L605" s="1"/>
      <c r="M605" s="1"/>
      <c r="N605" s="1"/>
      <c r="O605" s="1"/>
      <c r="P605" s="1"/>
      <c r="Q605" s="1"/>
      <c r="R605" s="1"/>
      <c r="S605" s="1"/>
      <c r="T605" s="1"/>
    </row>
    <row r="60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2"/>
      <c r="K606" s="2"/>
      <c r="L606" s="1"/>
      <c r="M606" s="1"/>
      <c r="N606" s="1"/>
      <c r="O606" s="1"/>
      <c r="P606" s="1"/>
      <c r="Q606" s="1"/>
      <c r="R606" s="1"/>
      <c r="S606" s="1"/>
      <c r="T606" s="1"/>
    </row>
    <row r="607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2"/>
      <c r="K607" s="2"/>
      <c r="L607" s="1"/>
      <c r="M607" s="1"/>
      <c r="N607" s="1"/>
      <c r="O607" s="1"/>
      <c r="P607" s="1"/>
      <c r="Q607" s="1"/>
      <c r="R607" s="1"/>
      <c r="S607" s="1"/>
      <c r="T607" s="1"/>
    </row>
    <row r="608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2"/>
      <c r="K608" s="2"/>
      <c r="L608" s="1"/>
      <c r="M608" s="1"/>
      <c r="N608" s="1"/>
      <c r="O608" s="1"/>
      <c r="P608" s="1"/>
      <c r="Q608" s="1"/>
      <c r="R608" s="1"/>
      <c r="S608" s="1"/>
      <c r="T608" s="1"/>
    </row>
    <row r="609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2"/>
      <c r="K609" s="2"/>
      <c r="L609" s="1"/>
      <c r="M609" s="1"/>
      <c r="N609" s="1"/>
      <c r="O609" s="1"/>
      <c r="P609" s="1"/>
      <c r="Q609" s="1"/>
      <c r="R609" s="1"/>
      <c r="S609" s="1"/>
      <c r="T609" s="1"/>
    </row>
    <row r="610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2"/>
      <c r="K610" s="2"/>
      <c r="L610" s="1"/>
      <c r="M610" s="1"/>
      <c r="N610" s="1"/>
      <c r="O610" s="1"/>
      <c r="P610" s="1"/>
      <c r="Q610" s="1"/>
      <c r="R610" s="1"/>
      <c r="S610" s="1"/>
      <c r="T610" s="1"/>
    </row>
    <row r="611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2"/>
      <c r="K611" s="2"/>
      <c r="L611" s="1"/>
      <c r="M611" s="1"/>
      <c r="N611" s="1"/>
      <c r="O611" s="1"/>
      <c r="P611" s="1"/>
      <c r="Q611" s="1"/>
      <c r="R611" s="1"/>
      <c r="S611" s="1"/>
      <c r="T611" s="1"/>
    </row>
    <row r="612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2"/>
      <c r="K612" s="2"/>
      <c r="L612" s="1"/>
      <c r="M612" s="1"/>
      <c r="N612" s="1"/>
      <c r="O612" s="1"/>
      <c r="P612" s="1"/>
      <c r="Q612" s="1"/>
      <c r="R612" s="1"/>
      <c r="S612" s="1"/>
      <c r="T612" s="1"/>
    </row>
    <row r="61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2"/>
      <c r="K613" s="2"/>
      <c r="L613" s="1"/>
      <c r="M613" s="1"/>
      <c r="N613" s="1"/>
      <c r="O613" s="1"/>
      <c r="P613" s="1"/>
      <c r="Q613" s="1"/>
      <c r="R613" s="1"/>
      <c r="S613" s="1"/>
      <c r="T613" s="1"/>
    </row>
    <row r="614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2"/>
      <c r="K614" s="2"/>
      <c r="L614" s="1"/>
      <c r="M614" s="1"/>
      <c r="N614" s="1"/>
      <c r="O614" s="1"/>
      <c r="P614" s="1"/>
      <c r="Q614" s="1"/>
      <c r="R614" s="1"/>
      <c r="S614" s="1"/>
      <c r="T614" s="1"/>
    </row>
    <row r="615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2"/>
      <c r="K615" s="2"/>
      <c r="L615" s="1"/>
      <c r="M615" s="1"/>
      <c r="N615" s="1"/>
      <c r="O615" s="1"/>
      <c r="P615" s="1"/>
      <c r="Q615" s="1"/>
      <c r="R615" s="1"/>
      <c r="S615" s="1"/>
      <c r="T615" s="1"/>
    </row>
    <row r="61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2"/>
      <c r="K616" s="2"/>
      <c r="L616" s="1"/>
      <c r="M616" s="1"/>
      <c r="N616" s="1"/>
      <c r="O616" s="1"/>
      <c r="P616" s="1"/>
      <c r="Q616" s="1"/>
      <c r="R616" s="1"/>
      <c r="S616" s="1"/>
      <c r="T616" s="1"/>
    </row>
    <row r="617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2"/>
      <c r="K617" s="2"/>
      <c r="L617" s="1"/>
      <c r="M617" s="1"/>
      <c r="N617" s="1"/>
      <c r="O617" s="1"/>
      <c r="P617" s="1"/>
      <c r="Q617" s="1"/>
      <c r="R617" s="1"/>
      <c r="S617" s="1"/>
      <c r="T617" s="1"/>
    </row>
    <row r="618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2"/>
      <c r="K618" s="2"/>
      <c r="L618" s="1"/>
      <c r="M618" s="1"/>
      <c r="N618" s="1"/>
      <c r="O618" s="1"/>
      <c r="P618" s="1"/>
      <c r="Q618" s="1"/>
      <c r="R618" s="1"/>
      <c r="S618" s="1"/>
      <c r="T618" s="1"/>
    </row>
    <row r="619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2"/>
      <c r="K619" s="2"/>
      <c r="L619" s="1"/>
      <c r="M619" s="1"/>
      <c r="N619" s="1"/>
      <c r="O619" s="1"/>
      <c r="P619" s="1"/>
      <c r="Q619" s="1"/>
      <c r="R619" s="1"/>
      <c r="S619" s="1"/>
      <c r="T619" s="1"/>
    </row>
    <row r="620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2"/>
      <c r="K620" s="2"/>
      <c r="L620" s="1"/>
      <c r="M620" s="1"/>
      <c r="N620" s="1"/>
      <c r="O620" s="1"/>
      <c r="P620" s="1"/>
      <c r="Q620" s="1"/>
      <c r="R620" s="1"/>
      <c r="S620" s="1"/>
      <c r="T620" s="1"/>
    </row>
    <row r="621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2"/>
      <c r="K621" s="2"/>
      <c r="L621" s="1"/>
      <c r="M621" s="1"/>
      <c r="N621" s="1"/>
      <c r="O621" s="1"/>
      <c r="P621" s="1"/>
      <c r="Q621" s="1"/>
      <c r="R621" s="1"/>
      <c r="S621" s="1"/>
      <c r="T621" s="1"/>
    </row>
    <row r="622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2"/>
      <c r="K622" s="2"/>
      <c r="L622" s="1"/>
      <c r="M622" s="1"/>
      <c r="N622" s="1"/>
      <c r="O622" s="1"/>
      <c r="P622" s="1"/>
      <c r="Q622" s="1"/>
      <c r="R622" s="1"/>
      <c r="S622" s="1"/>
      <c r="T622" s="1"/>
    </row>
    <row r="62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2"/>
      <c r="K623" s="2"/>
      <c r="L623" s="1"/>
      <c r="M623" s="1"/>
      <c r="N623" s="1"/>
      <c r="O623" s="1"/>
      <c r="P623" s="1"/>
      <c r="Q623" s="1"/>
      <c r="R623" s="1"/>
      <c r="S623" s="1"/>
      <c r="T623" s="1"/>
    </row>
    <row r="624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2"/>
      <c r="K624" s="2"/>
      <c r="L624" s="1"/>
      <c r="M624" s="1"/>
      <c r="N624" s="1"/>
      <c r="O624" s="1"/>
      <c r="P624" s="1"/>
      <c r="Q624" s="1"/>
      <c r="R624" s="1"/>
      <c r="S624" s="1"/>
      <c r="T624" s="1"/>
    </row>
    <row r="625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2"/>
      <c r="K625" s="2"/>
      <c r="L625" s="1"/>
      <c r="M625" s="1"/>
      <c r="N625" s="1"/>
      <c r="O625" s="1"/>
      <c r="P625" s="1"/>
      <c r="Q625" s="1"/>
      <c r="R625" s="1"/>
      <c r="S625" s="1"/>
      <c r="T625" s="1"/>
    </row>
    <row r="6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2"/>
      <c r="K626" s="2"/>
      <c r="L626" s="1"/>
      <c r="M626" s="1"/>
      <c r="N626" s="1"/>
      <c r="O626" s="1"/>
      <c r="P626" s="1"/>
      <c r="Q626" s="1"/>
      <c r="R626" s="1"/>
      <c r="S626" s="1"/>
      <c r="T626" s="1"/>
    </row>
    <row r="627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2"/>
      <c r="K627" s="2"/>
      <c r="L627" s="1"/>
      <c r="M627" s="1"/>
      <c r="N627" s="1"/>
      <c r="O627" s="1"/>
      <c r="P627" s="1"/>
      <c r="Q627" s="1"/>
      <c r="R627" s="1"/>
      <c r="S627" s="1"/>
      <c r="T627" s="1"/>
    </row>
    <row r="628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2"/>
      <c r="K628" s="2"/>
      <c r="L628" s="1"/>
      <c r="M628" s="1"/>
      <c r="N628" s="1"/>
      <c r="O628" s="1"/>
      <c r="P628" s="1"/>
      <c r="Q628" s="1"/>
      <c r="R628" s="1"/>
      <c r="S628" s="1"/>
      <c r="T628" s="1"/>
    </row>
    <row r="629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2"/>
      <c r="K629" s="2"/>
      <c r="L629" s="1"/>
      <c r="M629" s="1"/>
      <c r="N629" s="1"/>
      <c r="O629" s="1"/>
      <c r="P629" s="1"/>
      <c r="Q629" s="1"/>
      <c r="R629" s="1"/>
      <c r="S629" s="1"/>
      <c r="T629" s="1"/>
    </row>
    <row r="630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2"/>
      <c r="K630" s="2"/>
      <c r="L630" s="1"/>
      <c r="M630" s="1"/>
      <c r="N630" s="1"/>
      <c r="O630" s="1"/>
      <c r="P630" s="1"/>
      <c r="Q630" s="1"/>
      <c r="R630" s="1"/>
      <c r="S630" s="1"/>
      <c r="T630" s="1"/>
    </row>
    <row r="631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2"/>
      <c r="K631" s="2"/>
      <c r="L631" s="1"/>
      <c r="M631" s="1"/>
      <c r="N631" s="1"/>
      <c r="O631" s="1"/>
      <c r="P631" s="1"/>
      <c r="Q631" s="1"/>
      <c r="R631" s="1"/>
      <c r="S631" s="1"/>
      <c r="T631" s="1"/>
    </row>
    <row r="632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2"/>
      <c r="K632" s="2"/>
      <c r="L632" s="1"/>
      <c r="M632" s="1"/>
      <c r="N632" s="1"/>
      <c r="O632" s="1"/>
      <c r="P632" s="1"/>
      <c r="Q632" s="1"/>
      <c r="R632" s="1"/>
      <c r="S632" s="1"/>
      <c r="T632" s="1"/>
    </row>
    <row r="6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2"/>
      <c r="K633" s="2"/>
      <c r="L633" s="1"/>
      <c r="M633" s="1"/>
      <c r="N633" s="1"/>
      <c r="O633" s="1"/>
      <c r="P633" s="1"/>
      <c r="Q633" s="1"/>
      <c r="R633" s="1"/>
      <c r="S633" s="1"/>
      <c r="T633" s="1"/>
    </row>
    <row r="634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2"/>
      <c r="K634" s="2"/>
      <c r="L634" s="1"/>
      <c r="M634" s="1"/>
      <c r="N634" s="1"/>
      <c r="O634" s="1"/>
      <c r="P634" s="1"/>
      <c r="Q634" s="1"/>
      <c r="R634" s="1"/>
      <c r="S634" s="1"/>
      <c r="T634" s="1"/>
    </row>
    <row r="635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2"/>
      <c r="K635" s="2"/>
      <c r="L635" s="1"/>
      <c r="M635" s="1"/>
      <c r="N635" s="1"/>
      <c r="O635" s="1"/>
      <c r="P635" s="1"/>
      <c r="Q635" s="1"/>
      <c r="R635" s="1"/>
      <c r="S635" s="1"/>
      <c r="T635" s="1"/>
    </row>
    <row r="63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2"/>
      <c r="K636" s="2"/>
      <c r="L636" s="1"/>
      <c r="M636" s="1"/>
      <c r="N636" s="1"/>
      <c r="O636" s="1"/>
      <c r="P636" s="1"/>
      <c r="Q636" s="1"/>
      <c r="R636" s="1"/>
      <c r="S636" s="1"/>
      <c r="T636" s="1"/>
    </row>
    <row r="637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2"/>
      <c r="K637" s="2"/>
      <c r="L637" s="1"/>
      <c r="M637" s="1"/>
      <c r="N637" s="1"/>
      <c r="O637" s="1"/>
      <c r="P637" s="1"/>
      <c r="Q637" s="1"/>
      <c r="R637" s="1"/>
      <c r="S637" s="1"/>
      <c r="T637" s="1"/>
    </row>
    <row r="638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2"/>
      <c r="K638" s="2"/>
      <c r="L638" s="1"/>
      <c r="M638" s="1"/>
      <c r="N638" s="1"/>
      <c r="O638" s="1"/>
      <c r="P638" s="1"/>
      <c r="Q638" s="1"/>
      <c r="R638" s="1"/>
      <c r="S638" s="1"/>
      <c r="T638" s="1"/>
    </row>
    <row r="639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2"/>
      <c r="K639" s="2"/>
      <c r="L639" s="1"/>
      <c r="M639" s="1"/>
      <c r="N639" s="1"/>
      <c r="O639" s="1"/>
      <c r="P639" s="1"/>
      <c r="Q639" s="1"/>
      <c r="R639" s="1"/>
      <c r="S639" s="1"/>
      <c r="T639" s="1"/>
    </row>
    <row r="640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2"/>
      <c r="K640" s="2"/>
      <c r="L640" s="1"/>
      <c r="M640" s="1"/>
      <c r="N640" s="1"/>
      <c r="O640" s="1"/>
      <c r="P640" s="1"/>
      <c r="Q640" s="1"/>
      <c r="R640" s="1"/>
      <c r="S640" s="1"/>
      <c r="T640" s="1"/>
    </row>
    <row r="641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2"/>
      <c r="K641" s="2"/>
      <c r="L641" s="1"/>
      <c r="M641" s="1"/>
      <c r="N641" s="1"/>
      <c r="O641" s="1"/>
      <c r="P641" s="1"/>
      <c r="Q641" s="1"/>
      <c r="R641" s="1"/>
      <c r="S641" s="1"/>
      <c r="T641" s="1"/>
    </row>
    <row r="642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2"/>
      <c r="K642" s="2"/>
      <c r="L642" s="1"/>
      <c r="M642" s="1"/>
      <c r="N642" s="1"/>
      <c r="O642" s="1"/>
      <c r="P642" s="1"/>
      <c r="Q642" s="1"/>
      <c r="R642" s="1"/>
      <c r="S642" s="1"/>
      <c r="T642" s="1"/>
    </row>
    <row r="64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2"/>
      <c r="K643" s="2"/>
      <c r="L643" s="1"/>
      <c r="M643" s="1"/>
      <c r="N643" s="1"/>
      <c r="O643" s="1"/>
      <c r="P643" s="1"/>
      <c r="Q643" s="1"/>
      <c r="R643" s="1"/>
      <c r="S643" s="1"/>
      <c r="T643" s="1"/>
    </row>
    <row r="644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2"/>
      <c r="K644" s="2"/>
      <c r="L644" s="1"/>
      <c r="M644" s="1"/>
      <c r="N644" s="1"/>
      <c r="O644" s="1"/>
      <c r="P644" s="1"/>
      <c r="Q644" s="1"/>
      <c r="R644" s="1"/>
      <c r="S644" s="1"/>
      <c r="T644" s="1"/>
    </row>
    <row r="645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2"/>
      <c r="K645" s="2"/>
      <c r="L645" s="1"/>
      <c r="M645" s="1"/>
      <c r="N645" s="1"/>
      <c r="O645" s="1"/>
      <c r="P645" s="1"/>
      <c r="Q645" s="1"/>
      <c r="R645" s="1"/>
      <c r="S645" s="1"/>
      <c r="T645" s="1"/>
    </row>
    <row r="64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2"/>
      <c r="K646" s="2"/>
      <c r="L646" s="1"/>
      <c r="M646" s="1"/>
      <c r="N646" s="1"/>
      <c r="O646" s="1"/>
      <c r="P646" s="1"/>
      <c r="Q646" s="1"/>
      <c r="R646" s="1"/>
      <c r="S646" s="1"/>
      <c r="T646" s="1"/>
    </row>
    <row r="647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2"/>
      <c r="K647" s="2"/>
      <c r="L647" s="1"/>
      <c r="M647" s="1"/>
      <c r="N647" s="1"/>
      <c r="O647" s="1"/>
      <c r="P647" s="1"/>
      <c r="Q647" s="1"/>
      <c r="R647" s="1"/>
      <c r="S647" s="1"/>
      <c r="T647" s="1"/>
    </row>
    <row r="648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2"/>
      <c r="K648" s="2"/>
      <c r="L648" s="1"/>
      <c r="M648" s="1"/>
      <c r="N648" s="1"/>
      <c r="O648" s="1"/>
      <c r="P648" s="1"/>
      <c r="Q648" s="1"/>
      <c r="R648" s="1"/>
      <c r="S648" s="1"/>
      <c r="T648" s="1"/>
    </row>
    <row r="649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2"/>
      <c r="K649" s="2"/>
      <c r="L649" s="1"/>
      <c r="M649" s="1"/>
      <c r="N649" s="1"/>
      <c r="O649" s="1"/>
      <c r="P649" s="1"/>
      <c r="Q649" s="1"/>
      <c r="R649" s="1"/>
      <c r="S649" s="1"/>
      <c r="T649" s="1"/>
    </row>
    <row r="650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2"/>
      <c r="K650" s="2"/>
      <c r="L650" s="1"/>
      <c r="M650" s="1"/>
      <c r="N650" s="1"/>
      <c r="O650" s="1"/>
      <c r="P650" s="1"/>
      <c r="Q650" s="1"/>
      <c r="R650" s="1"/>
      <c r="S650" s="1"/>
      <c r="T650" s="1"/>
    </row>
    <row r="651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2"/>
      <c r="K651" s="2"/>
      <c r="L651" s="1"/>
      <c r="M651" s="1"/>
      <c r="N651" s="1"/>
      <c r="O651" s="1"/>
      <c r="P651" s="1"/>
      <c r="Q651" s="1"/>
      <c r="R651" s="1"/>
      <c r="S651" s="1"/>
      <c r="T651" s="1"/>
    </row>
    <row r="652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2"/>
      <c r="K652" s="2"/>
      <c r="L652" s="1"/>
      <c r="M652" s="1"/>
      <c r="N652" s="1"/>
      <c r="O652" s="1"/>
      <c r="P652" s="1"/>
      <c r="Q652" s="1"/>
      <c r="R652" s="1"/>
      <c r="S652" s="1"/>
      <c r="T652" s="1"/>
    </row>
    <row r="65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2"/>
      <c r="K653" s="2"/>
      <c r="L653" s="1"/>
      <c r="M653" s="1"/>
      <c r="N653" s="1"/>
      <c r="O653" s="1"/>
      <c r="P653" s="1"/>
      <c r="Q653" s="1"/>
      <c r="R653" s="1"/>
      <c r="S653" s="1"/>
      <c r="T653" s="1"/>
    </row>
    <row r="654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2"/>
      <c r="K654" s="2"/>
      <c r="L654" s="1"/>
      <c r="M654" s="1"/>
      <c r="N654" s="1"/>
      <c r="O654" s="1"/>
      <c r="P654" s="1"/>
      <c r="Q654" s="1"/>
      <c r="R654" s="1"/>
      <c r="S654" s="1"/>
      <c r="T654" s="1"/>
    </row>
    <row r="655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2"/>
      <c r="K655" s="2"/>
      <c r="L655" s="1"/>
      <c r="M655" s="1"/>
      <c r="N655" s="1"/>
      <c r="O655" s="1"/>
      <c r="P655" s="1"/>
      <c r="Q655" s="1"/>
      <c r="R655" s="1"/>
      <c r="S655" s="1"/>
      <c r="T655" s="1"/>
    </row>
    <row r="65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2"/>
      <c r="K656" s="2"/>
      <c r="L656" s="1"/>
      <c r="M656" s="1"/>
      <c r="N656" s="1"/>
      <c r="O656" s="1"/>
      <c r="P656" s="1"/>
      <c r="Q656" s="1"/>
      <c r="R656" s="1"/>
      <c r="S656" s="1"/>
      <c r="T656" s="1"/>
    </row>
    <row r="657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2"/>
      <c r="K657" s="2"/>
      <c r="L657" s="1"/>
      <c r="M657" s="1"/>
      <c r="N657" s="1"/>
      <c r="O657" s="1"/>
      <c r="P657" s="1"/>
      <c r="Q657" s="1"/>
      <c r="R657" s="1"/>
      <c r="S657" s="1"/>
      <c r="T657" s="1"/>
    </row>
    <row r="658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2"/>
      <c r="K658" s="2"/>
      <c r="L658" s="1"/>
      <c r="M658" s="1"/>
      <c r="N658" s="1"/>
      <c r="O658" s="1"/>
      <c r="P658" s="1"/>
      <c r="Q658" s="1"/>
      <c r="R658" s="1"/>
      <c r="S658" s="1"/>
      <c r="T658" s="1"/>
    </row>
    <row r="659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2"/>
      <c r="K659" s="2"/>
      <c r="L659" s="1"/>
      <c r="M659" s="1"/>
      <c r="N659" s="1"/>
      <c r="O659" s="1"/>
      <c r="P659" s="1"/>
      <c r="Q659" s="1"/>
      <c r="R659" s="1"/>
      <c r="S659" s="1"/>
      <c r="T659" s="1"/>
    </row>
    <row r="660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2"/>
      <c r="K660" s="2"/>
      <c r="L660" s="1"/>
      <c r="M660" s="1"/>
      <c r="N660" s="1"/>
      <c r="O660" s="1"/>
      <c r="P660" s="1"/>
      <c r="Q660" s="1"/>
      <c r="R660" s="1"/>
      <c r="S660" s="1"/>
      <c r="T660" s="1"/>
    </row>
    <row r="661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2"/>
      <c r="K661" s="2"/>
      <c r="L661" s="1"/>
      <c r="M661" s="1"/>
      <c r="N661" s="1"/>
      <c r="O661" s="1"/>
      <c r="P661" s="1"/>
      <c r="Q661" s="1"/>
      <c r="R661" s="1"/>
      <c r="S661" s="1"/>
      <c r="T661" s="1"/>
    </row>
    <row r="662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2"/>
      <c r="K662" s="2"/>
      <c r="L662" s="1"/>
      <c r="M662" s="1"/>
      <c r="N662" s="1"/>
      <c r="O662" s="1"/>
      <c r="P662" s="1"/>
      <c r="Q662" s="1"/>
      <c r="R662" s="1"/>
      <c r="S662" s="1"/>
      <c r="T662" s="1"/>
    </row>
    <row r="66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2"/>
      <c r="K663" s="2"/>
      <c r="L663" s="1"/>
      <c r="M663" s="1"/>
      <c r="N663" s="1"/>
      <c r="O663" s="1"/>
      <c r="P663" s="1"/>
      <c r="Q663" s="1"/>
      <c r="R663" s="1"/>
      <c r="S663" s="1"/>
      <c r="T663" s="1"/>
    </row>
    <row r="664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2"/>
      <c r="K664" s="2"/>
      <c r="L664" s="1"/>
      <c r="M664" s="1"/>
      <c r="N664" s="1"/>
      <c r="O664" s="1"/>
      <c r="P664" s="1"/>
      <c r="Q664" s="1"/>
      <c r="R664" s="1"/>
      <c r="S664" s="1"/>
      <c r="T664" s="1"/>
    </row>
    <row r="665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2"/>
      <c r="K665" s="2"/>
      <c r="L665" s="1"/>
      <c r="M665" s="1"/>
      <c r="N665" s="1"/>
      <c r="O665" s="1"/>
      <c r="P665" s="1"/>
      <c r="Q665" s="1"/>
      <c r="R665" s="1"/>
      <c r="S665" s="1"/>
      <c r="T665" s="1"/>
    </row>
    <row r="66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2"/>
      <c r="K666" s="2"/>
      <c r="L666" s="1"/>
      <c r="M666" s="1"/>
      <c r="N666" s="1"/>
      <c r="O666" s="1"/>
      <c r="P666" s="1"/>
      <c r="Q666" s="1"/>
      <c r="R666" s="1"/>
      <c r="S666" s="1"/>
      <c r="T666" s="1"/>
    </row>
    <row r="667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2"/>
      <c r="K667" s="2"/>
      <c r="L667" s="1"/>
      <c r="M667" s="1"/>
      <c r="N667" s="1"/>
      <c r="O667" s="1"/>
      <c r="P667" s="1"/>
      <c r="Q667" s="1"/>
      <c r="R667" s="1"/>
      <c r="S667" s="1"/>
      <c r="T667" s="1"/>
    </row>
    <row r="668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2"/>
      <c r="K668" s="2"/>
      <c r="L668" s="1"/>
      <c r="M668" s="1"/>
      <c r="N668" s="1"/>
      <c r="O668" s="1"/>
      <c r="P668" s="1"/>
      <c r="Q668" s="1"/>
      <c r="R668" s="1"/>
      <c r="S668" s="1"/>
      <c r="T668" s="1"/>
    </row>
    <row r="669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2"/>
      <c r="K669" s="2"/>
      <c r="L669" s="1"/>
      <c r="M669" s="1"/>
      <c r="N669" s="1"/>
      <c r="O669" s="1"/>
      <c r="P669" s="1"/>
      <c r="Q669" s="1"/>
      <c r="R669" s="1"/>
      <c r="S669" s="1"/>
      <c r="T669" s="1"/>
    </row>
    <row r="670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2"/>
      <c r="K670" s="2"/>
      <c r="L670" s="1"/>
      <c r="M670" s="1"/>
      <c r="N670" s="1"/>
      <c r="O670" s="1"/>
      <c r="P670" s="1"/>
      <c r="Q670" s="1"/>
      <c r="R670" s="1"/>
      <c r="S670" s="1"/>
      <c r="T670" s="1"/>
    </row>
    <row r="671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2"/>
      <c r="K671" s="2"/>
      <c r="L671" s="1"/>
      <c r="M671" s="1"/>
      <c r="N671" s="1"/>
      <c r="O671" s="1"/>
      <c r="P671" s="1"/>
      <c r="Q671" s="1"/>
      <c r="R671" s="1"/>
      <c r="S671" s="1"/>
      <c r="T671" s="1"/>
    </row>
    <row r="672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2"/>
      <c r="K672" s="2"/>
      <c r="L672" s="1"/>
      <c r="M672" s="1"/>
      <c r="N672" s="1"/>
      <c r="O672" s="1"/>
      <c r="P672" s="1"/>
      <c r="Q672" s="1"/>
      <c r="R672" s="1"/>
      <c r="S672" s="1"/>
      <c r="T672" s="1"/>
    </row>
    <row r="67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2"/>
      <c r="K673" s="2"/>
      <c r="L673" s="1"/>
      <c r="M673" s="1"/>
      <c r="N673" s="1"/>
      <c r="O673" s="1"/>
      <c r="P673" s="1"/>
      <c r="Q673" s="1"/>
      <c r="R673" s="1"/>
      <c r="S673" s="1"/>
      <c r="T673" s="1"/>
    </row>
    <row r="674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2"/>
      <c r="K674" s="2"/>
      <c r="L674" s="1"/>
      <c r="M674" s="1"/>
      <c r="N674" s="1"/>
      <c r="O674" s="1"/>
      <c r="P674" s="1"/>
      <c r="Q674" s="1"/>
      <c r="R674" s="1"/>
      <c r="S674" s="1"/>
      <c r="T674" s="1"/>
    </row>
    <row r="675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2"/>
      <c r="K675" s="2"/>
      <c r="L675" s="1"/>
      <c r="M675" s="1"/>
      <c r="N675" s="1"/>
      <c r="O675" s="1"/>
      <c r="P675" s="1"/>
      <c r="Q675" s="1"/>
      <c r="R675" s="1"/>
      <c r="S675" s="1"/>
      <c r="T675" s="1"/>
    </row>
    <row r="67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2"/>
      <c r="K676" s="2"/>
      <c r="L676" s="1"/>
      <c r="M676" s="1"/>
      <c r="N676" s="1"/>
      <c r="O676" s="1"/>
      <c r="P676" s="1"/>
      <c r="Q676" s="1"/>
      <c r="R676" s="1"/>
      <c r="S676" s="1"/>
      <c r="T676" s="1"/>
    </row>
    <row r="677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2"/>
      <c r="K677" s="2"/>
      <c r="L677" s="1"/>
      <c r="M677" s="1"/>
      <c r="N677" s="1"/>
      <c r="O677" s="1"/>
      <c r="P677" s="1"/>
      <c r="Q677" s="1"/>
      <c r="R677" s="1"/>
      <c r="S677" s="1"/>
      <c r="T677" s="1"/>
    </row>
    <row r="678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2"/>
      <c r="K678" s="2"/>
      <c r="L678" s="1"/>
      <c r="M678" s="1"/>
      <c r="N678" s="1"/>
      <c r="O678" s="1"/>
      <c r="P678" s="1"/>
      <c r="Q678" s="1"/>
      <c r="R678" s="1"/>
      <c r="S678" s="1"/>
      <c r="T678" s="1"/>
    </row>
    <row r="679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2"/>
      <c r="K679" s="2"/>
      <c r="L679" s="1"/>
      <c r="M679" s="1"/>
      <c r="N679" s="1"/>
      <c r="O679" s="1"/>
      <c r="P679" s="1"/>
      <c r="Q679" s="1"/>
      <c r="R679" s="1"/>
      <c r="S679" s="1"/>
      <c r="T679" s="1"/>
    </row>
    <row r="680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2"/>
      <c r="K680" s="2"/>
      <c r="L680" s="1"/>
      <c r="M680" s="1"/>
      <c r="N680" s="1"/>
      <c r="O680" s="1"/>
      <c r="P680" s="1"/>
      <c r="Q680" s="1"/>
      <c r="R680" s="1"/>
      <c r="S680" s="1"/>
      <c r="T680" s="1"/>
    </row>
    <row r="681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2"/>
      <c r="K681" s="2"/>
      <c r="L681" s="1"/>
      <c r="M681" s="1"/>
      <c r="N681" s="1"/>
      <c r="O681" s="1"/>
      <c r="P681" s="1"/>
      <c r="Q681" s="1"/>
      <c r="R681" s="1"/>
      <c r="S681" s="1"/>
      <c r="T681" s="1"/>
    </row>
    <row r="682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2"/>
      <c r="K682" s="2"/>
      <c r="L682" s="1"/>
      <c r="M682" s="1"/>
      <c r="N682" s="1"/>
      <c r="O682" s="1"/>
      <c r="P682" s="1"/>
      <c r="Q682" s="1"/>
      <c r="R682" s="1"/>
      <c r="S682" s="1"/>
      <c r="T682" s="1"/>
    </row>
    <row r="68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2"/>
      <c r="K683" s="2"/>
      <c r="L683" s="1"/>
      <c r="M683" s="1"/>
      <c r="N683" s="1"/>
      <c r="O683" s="1"/>
      <c r="P683" s="1"/>
      <c r="Q683" s="1"/>
      <c r="R683" s="1"/>
      <c r="S683" s="1"/>
      <c r="T683" s="1"/>
    </row>
    <row r="684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2"/>
      <c r="K684" s="2"/>
      <c r="L684" s="1"/>
      <c r="M684" s="1"/>
      <c r="N684" s="1"/>
      <c r="O684" s="1"/>
      <c r="P684" s="1"/>
      <c r="Q684" s="1"/>
      <c r="R684" s="1"/>
      <c r="S684" s="1"/>
      <c r="T684" s="1"/>
    </row>
    <row r="685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2"/>
      <c r="K685" s="2"/>
      <c r="L685" s="1"/>
      <c r="M685" s="1"/>
      <c r="N685" s="1"/>
      <c r="O685" s="1"/>
      <c r="P685" s="1"/>
      <c r="Q685" s="1"/>
      <c r="R685" s="1"/>
      <c r="S685" s="1"/>
      <c r="T685" s="1"/>
    </row>
    <row r="68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2"/>
      <c r="K686" s="2"/>
      <c r="L686" s="1"/>
      <c r="M686" s="1"/>
      <c r="N686" s="1"/>
      <c r="O686" s="1"/>
      <c r="P686" s="1"/>
      <c r="Q686" s="1"/>
      <c r="R686" s="1"/>
      <c r="S686" s="1"/>
      <c r="T686" s="1"/>
    </row>
    <row r="687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2"/>
      <c r="K687" s="2"/>
      <c r="L687" s="1"/>
      <c r="M687" s="1"/>
      <c r="N687" s="1"/>
      <c r="O687" s="1"/>
      <c r="P687" s="1"/>
      <c r="Q687" s="1"/>
      <c r="R687" s="1"/>
      <c r="S687" s="1"/>
      <c r="T687" s="1"/>
    </row>
    <row r="688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2"/>
      <c r="K688" s="2"/>
      <c r="L688" s="1"/>
      <c r="M688" s="1"/>
      <c r="N688" s="1"/>
      <c r="O688" s="1"/>
      <c r="P688" s="1"/>
      <c r="Q688" s="1"/>
      <c r="R688" s="1"/>
      <c r="S688" s="1"/>
      <c r="T688" s="1"/>
    </row>
    <row r="689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2"/>
      <c r="K689" s="2"/>
      <c r="L689" s="1"/>
      <c r="M689" s="1"/>
      <c r="N689" s="1"/>
      <c r="O689" s="1"/>
      <c r="P689" s="1"/>
      <c r="Q689" s="1"/>
      <c r="R689" s="1"/>
      <c r="S689" s="1"/>
      <c r="T689" s="1"/>
    </row>
    <row r="690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2"/>
      <c r="K690" s="2"/>
      <c r="L690" s="1"/>
      <c r="M690" s="1"/>
      <c r="N690" s="1"/>
      <c r="O690" s="1"/>
      <c r="P690" s="1"/>
      <c r="Q690" s="1"/>
      <c r="R690" s="1"/>
      <c r="S690" s="1"/>
      <c r="T690" s="1"/>
    </row>
    <row r="691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2"/>
      <c r="K691" s="2"/>
      <c r="L691" s="1"/>
      <c r="M691" s="1"/>
      <c r="N691" s="1"/>
      <c r="O691" s="1"/>
      <c r="P691" s="1"/>
      <c r="Q691" s="1"/>
      <c r="R691" s="1"/>
      <c r="S691" s="1"/>
      <c r="T691" s="1"/>
    </row>
    <row r="692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2"/>
      <c r="K692" s="2"/>
      <c r="L692" s="1"/>
      <c r="M692" s="1"/>
      <c r="N692" s="1"/>
      <c r="O692" s="1"/>
      <c r="P692" s="1"/>
      <c r="Q692" s="1"/>
      <c r="R692" s="1"/>
      <c r="S692" s="1"/>
      <c r="T692" s="1"/>
    </row>
    <row r="69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2"/>
      <c r="K693" s="2"/>
      <c r="L693" s="1"/>
      <c r="M693" s="1"/>
      <c r="N693" s="1"/>
      <c r="O693" s="1"/>
      <c r="P693" s="1"/>
      <c r="Q693" s="1"/>
      <c r="R693" s="1"/>
      <c r="S693" s="1"/>
      <c r="T693" s="1"/>
    </row>
    <row r="694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2"/>
      <c r="K694" s="2"/>
      <c r="L694" s="1"/>
      <c r="M694" s="1"/>
      <c r="N694" s="1"/>
      <c r="O694" s="1"/>
      <c r="P694" s="1"/>
      <c r="Q694" s="1"/>
      <c r="R694" s="1"/>
      <c r="S694" s="1"/>
      <c r="T694" s="1"/>
    </row>
    <row r="695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2"/>
      <c r="K695" s="2"/>
      <c r="L695" s="1"/>
      <c r="M695" s="1"/>
      <c r="N695" s="1"/>
      <c r="O695" s="1"/>
      <c r="P695" s="1"/>
      <c r="Q695" s="1"/>
      <c r="R695" s="1"/>
      <c r="S695" s="1"/>
      <c r="T695" s="1"/>
    </row>
    <row r="69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2"/>
      <c r="K696" s="2"/>
      <c r="L696" s="1"/>
      <c r="M696" s="1"/>
      <c r="N696" s="1"/>
      <c r="O696" s="1"/>
      <c r="P696" s="1"/>
      <c r="Q696" s="1"/>
      <c r="R696" s="1"/>
      <c r="S696" s="1"/>
      <c r="T696" s="1"/>
    </row>
    <row r="697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2"/>
      <c r="K697" s="2"/>
      <c r="L697" s="1"/>
      <c r="M697" s="1"/>
      <c r="N697" s="1"/>
      <c r="O697" s="1"/>
      <c r="P697" s="1"/>
      <c r="Q697" s="1"/>
      <c r="R697" s="1"/>
      <c r="S697" s="1"/>
      <c r="T697" s="1"/>
    </row>
    <row r="698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2"/>
      <c r="K698" s="2"/>
      <c r="L698" s="1"/>
      <c r="M698" s="1"/>
      <c r="N698" s="1"/>
      <c r="O698" s="1"/>
      <c r="P698" s="1"/>
      <c r="Q698" s="1"/>
      <c r="R698" s="1"/>
      <c r="S698" s="1"/>
      <c r="T698" s="1"/>
    </row>
    <row r="699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2"/>
      <c r="K699" s="2"/>
      <c r="L699" s="1"/>
      <c r="M699" s="1"/>
      <c r="N699" s="1"/>
      <c r="O699" s="1"/>
      <c r="P699" s="1"/>
      <c r="Q699" s="1"/>
      <c r="R699" s="1"/>
      <c r="S699" s="1"/>
      <c r="T699" s="1"/>
    </row>
    <row r="700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2"/>
      <c r="K700" s="2"/>
      <c r="L700" s="1"/>
      <c r="M700" s="1"/>
      <c r="N700" s="1"/>
      <c r="O700" s="1"/>
      <c r="P700" s="1"/>
      <c r="Q700" s="1"/>
      <c r="R700" s="1"/>
      <c r="S700" s="1"/>
      <c r="T700" s="1"/>
    </row>
    <row r="701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2"/>
      <c r="K701" s="2"/>
      <c r="L701" s="1"/>
      <c r="M701" s="1"/>
      <c r="N701" s="1"/>
      <c r="O701" s="1"/>
      <c r="P701" s="1"/>
      <c r="Q701" s="1"/>
      <c r="R701" s="1"/>
      <c r="S701" s="1"/>
      <c r="T701" s="1"/>
    </row>
    <row r="702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2"/>
      <c r="K702" s="2"/>
      <c r="L702" s="1"/>
      <c r="M702" s="1"/>
      <c r="N702" s="1"/>
      <c r="O702" s="1"/>
      <c r="P702" s="1"/>
      <c r="Q702" s="1"/>
      <c r="R702" s="1"/>
      <c r="S702" s="1"/>
      <c r="T702" s="1"/>
    </row>
    <row r="70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2"/>
      <c r="K703" s="2"/>
      <c r="L703" s="1"/>
      <c r="M703" s="1"/>
      <c r="N703" s="1"/>
      <c r="O703" s="1"/>
      <c r="P703" s="1"/>
      <c r="Q703" s="1"/>
      <c r="R703" s="1"/>
      <c r="S703" s="1"/>
      <c r="T703" s="1"/>
    </row>
    <row r="704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2"/>
      <c r="K704" s="2"/>
      <c r="L704" s="1"/>
      <c r="M704" s="1"/>
      <c r="N704" s="1"/>
      <c r="O704" s="1"/>
      <c r="P704" s="1"/>
      <c r="Q704" s="1"/>
      <c r="R704" s="1"/>
      <c r="S704" s="1"/>
      <c r="T704" s="1"/>
    </row>
    <row r="705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2"/>
      <c r="K705" s="2"/>
      <c r="L705" s="1"/>
      <c r="M705" s="1"/>
      <c r="N705" s="1"/>
      <c r="O705" s="1"/>
      <c r="P705" s="1"/>
      <c r="Q705" s="1"/>
      <c r="R705" s="1"/>
      <c r="S705" s="1"/>
      <c r="T705" s="1"/>
    </row>
    <row r="70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2"/>
      <c r="K706" s="2"/>
      <c r="L706" s="1"/>
      <c r="M706" s="1"/>
      <c r="N706" s="1"/>
      <c r="O706" s="1"/>
      <c r="P706" s="1"/>
      <c r="Q706" s="1"/>
      <c r="R706" s="1"/>
      <c r="S706" s="1"/>
      <c r="T706" s="1"/>
    </row>
    <row r="707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2"/>
      <c r="K707" s="2"/>
      <c r="L707" s="1"/>
      <c r="M707" s="1"/>
      <c r="N707" s="1"/>
      <c r="O707" s="1"/>
      <c r="P707" s="1"/>
      <c r="Q707" s="1"/>
      <c r="R707" s="1"/>
      <c r="S707" s="1"/>
      <c r="T707" s="1"/>
    </row>
    <row r="708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2"/>
      <c r="K708" s="2"/>
      <c r="L708" s="1"/>
      <c r="M708" s="1"/>
      <c r="N708" s="1"/>
      <c r="O708" s="1"/>
      <c r="P708" s="1"/>
      <c r="Q708" s="1"/>
      <c r="R708" s="1"/>
      <c r="S708" s="1"/>
      <c r="T708" s="1"/>
    </row>
    <row r="709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2"/>
      <c r="K709" s="2"/>
      <c r="L709" s="1"/>
      <c r="M709" s="1"/>
      <c r="N709" s="1"/>
      <c r="O709" s="1"/>
      <c r="P709" s="1"/>
      <c r="Q709" s="1"/>
      <c r="R709" s="1"/>
      <c r="S709" s="1"/>
      <c r="T709" s="1"/>
    </row>
    <row r="710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2"/>
      <c r="K710" s="2"/>
      <c r="L710" s="1"/>
      <c r="M710" s="1"/>
      <c r="N710" s="1"/>
      <c r="O710" s="1"/>
      <c r="P710" s="1"/>
      <c r="Q710" s="1"/>
      <c r="R710" s="1"/>
      <c r="S710" s="1"/>
      <c r="T710" s="1"/>
    </row>
    <row r="711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2"/>
      <c r="K711" s="2"/>
      <c r="L711" s="1"/>
      <c r="M711" s="1"/>
      <c r="N711" s="1"/>
      <c r="O711" s="1"/>
      <c r="P711" s="1"/>
      <c r="Q711" s="1"/>
      <c r="R711" s="1"/>
      <c r="S711" s="1"/>
      <c r="T711" s="1"/>
    </row>
    <row r="712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2"/>
      <c r="K712" s="2"/>
      <c r="L712" s="1"/>
      <c r="M712" s="1"/>
      <c r="N712" s="1"/>
      <c r="O712" s="1"/>
      <c r="P712" s="1"/>
      <c r="Q712" s="1"/>
      <c r="R712" s="1"/>
      <c r="S712" s="1"/>
      <c r="T712" s="1"/>
    </row>
    <row r="71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2"/>
      <c r="K713" s="2"/>
      <c r="L713" s="1"/>
      <c r="M713" s="1"/>
      <c r="N713" s="1"/>
      <c r="O713" s="1"/>
      <c r="P713" s="1"/>
      <c r="Q713" s="1"/>
      <c r="R713" s="1"/>
      <c r="S713" s="1"/>
      <c r="T713" s="1"/>
    </row>
    <row r="714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2"/>
      <c r="K714" s="2"/>
      <c r="L714" s="1"/>
      <c r="M714" s="1"/>
      <c r="N714" s="1"/>
      <c r="O714" s="1"/>
      <c r="P714" s="1"/>
      <c r="Q714" s="1"/>
      <c r="R714" s="1"/>
      <c r="S714" s="1"/>
      <c r="T714" s="1"/>
    </row>
    <row r="715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2"/>
      <c r="K715" s="2"/>
      <c r="L715" s="1"/>
      <c r="M715" s="1"/>
      <c r="N715" s="1"/>
      <c r="O715" s="1"/>
      <c r="P715" s="1"/>
      <c r="Q715" s="1"/>
      <c r="R715" s="1"/>
      <c r="S715" s="1"/>
      <c r="T715" s="1"/>
    </row>
    <row r="71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2"/>
      <c r="K716" s="2"/>
      <c r="L716" s="1"/>
      <c r="M716" s="1"/>
      <c r="N716" s="1"/>
      <c r="O716" s="1"/>
      <c r="P716" s="1"/>
      <c r="Q716" s="1"/>
      <c r="R716" s="1"/>
      <c r="S716" s="1"/>
      <c r="T716" s="1"/>
    </row>
    <row r="717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2"/>
      <c r="K717" s="2"/>
      <c r="L717" s="1"/>
      <c r="M717" s="1"/>
      <c r="N717" s="1"/>
      <c r="O717" s="1"/>
      <c r="P717" s="1"/>
      <c r="Q717" s="1"/>
      <c r="R717" s="1"/>
      <c r="S717" s="1"/>
      <c r="T717" s="1"/>
    </row>
    <row r="718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2"/>
      <c r="K718" s="2"/>
      <c r="L718" s="1"/>
      <c r="M718" s="1"/>
      <c r="N718" s="1"/>
      <c r="O718" s="1"/>
      <c r="P718" s="1"/>
      <c r="Q718" s="1"/>
      <c r="R718" s="1"/>
      <c r="S718" s="1"/>
      <c r="T718" s="1"/>
    </row>
    <row r="719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2"/>
      <c r="K719" s="2"/>
      <c r="L719" s="1"/>
      <c r="M719" s="1"/>
      <c r="N719" s="1"/>
      <c r="O719" s="1"/>
      <c r="P719" s="1"/>
      <c r="Q719" s="1"/>
      <c r="R719" s="1"/>
      <c r="S719" s="1"/>
      <c r="T719" s="1"/>
    </row>
    <row r="720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2"/>
      <c r="K720" s="2"/>
      <c r="L720" s="1"/>
      <c r="M720" s="1"/>
      <c r="N720" s="1"/>
      <c r="O720" s="1"/>
      <c r="P720" s="1"/>
      <c r="Q720" s="1"/>
      <c r="R720" s="1"/>
      <c r="S720" s="1"/>
      <c r="T720" s="1"/>
    </row>
    <row r="721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2"/>
      <c r="K721" s="2"/>
      <c r="L721" s="1"/>
      <c r="M721" s="1"/>
      <c r="N721" s="1"/>
      <c r="O721" s="1"/>
      <c r="P721" s="1"/>
      <c r="Q721" s="1"/>
      <c r="R721" s="1"/>
      <c r="S721" s="1"/>
      <c r="T721" s="1"/>
    </row>
    <row r="722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2"/>
      <c r="K722" s="2"/>
      <c r="L722" s="1"/>
      <c r="M722" s="1"/>
      <c r="N722" s="1"/>
      <c r="O722" s="1"/>
      <c r="P722" s="1"/>
      <c r="Q722" s="1"/>
      <c r="R722" s="1"/>
      <c r="S722" s="1"/>
      <c r="T722" s="1"/>
    </row>
    <row r="72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2"/>
      <c r="K723" s="2"/>
      <c r="L723" s="1"/>
      <c r="M723" s="1"/>
      <c r="N723" s="1"/>
      <c r="O723" s="1"/>
      <c r="P723" s="1"/>
      <c r="Q723" s="1"/>
      <c r="R723" s="1"/>
      <c r="S723" s="1"/>
      <c r="T723" s="1"/>
    </row>
    <row r="724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2"/>
      <c r="K724" s="2"/>
      <c r="L724" s="1"/>
      <c r="M724" s="1"/>
      <c r="N724" s="1"/>
      <c r="O724" s="1"/>
      <c r="P724" s="1"/>
      <c r="Q724" s="1"/>
      <c r="R724" s="1"/>
      <c r="S724" s="1"/>
      <c r="T724" s="1"/>
    </row>
    <row r="725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2"/>
      <c r="K725" s="2"/>
      <c r="L725" s="1"/>
      <c r="M725" s="1"/>
      <c r="N725" s="1"/>
      <c r="O725" s="1"/>
      <c r="P725" s="1"/>
      <c r="Q725" s="1"/>
      <c r="R725" s="1"/>
      <c r="S725" s="1"/>
      <c r="T725" s="1"/>
    </row>
    <row r="7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2"/>
      <c r="K726" s="2"/>
      <c r="L726" s="1"/>
      <c r="M726" s="1"/>
      <c r="N726" s="1"/>
      <c r="O726" s="1"/>
      <c r="P726" s="1"/>
      <c r="Q726" s="1"/>
      <c r="R726" s="1"/>
      <c r="S726" s="1"/>
      <c r="T726" s="1"/>
    </row>
    <row r="727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2"/>
      <c r="K727" s="2"/>
      <c r="L727" s="1"/>
      <c r="M727" s="1"/>
      <c r="N727" s="1"/>
      <c r="O727" s="1"/>
      <c r="P727" s="1"/>
      <c r="Q727" s="1"/>
      <c r="R727" s="1"/>
      <c r="S727" s="1"/>
      <c r="T727" s="1"/>
    </row>
    <row r="728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2"/>
      <c r="K728" s="2"/>
      <c r="L728" s="1"/>
      <c r="M728" s="1"/>
      <c r="N728" s="1"/>
      <c r="O728" s="1"/>
      <c r="P728" s="1"/>
      <c r="Q728" s="1"/>
      <c r="R728" s="1"/>
      <c r="S728" s="1"/>
      <c r="T728" s="1"/>
    </row>
    <row r="729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2"/>
      <c r="K729" s="2"/>
      <c r="L729" s="1"/>
      <c r="M729" s="1"/>
      <c r="N729" s="1"/>
      <c r="O729" s="1"/>
      <c r="P729" s="1"/>
      <c r="Q729" s="1"/>
      <c r="R729" s="1"/>
      <c r="S729" s="1"/>
      <c r="T729" s="1"/>
    </row>
    <row r="730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2"/>
      <c r="K730" s="2"/>
      <c r="L730" s="1"/>
      <c r="M730" s="1"/>
      <c r="N730" s="1"/>
      <c r="O730" s="1"/>
      <c r="P730" s="1"/>
      <c r="Q730" s="1"/>
      <c r="R730" s="1"/>
      <c r="S730" s="1"/>
      <c r="T730" s="1"/>
    </row>
    <row r="731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2"/>
      <c r="K731" s="2"/>
      <c r="L731" s="1"/>
      <c r="M731" s="1"/>
      <c r="N731" s="1"/>
      <c r="O731" s="1"/>
      <c r="P731" s="1"/>
      <c r="Q731" s="1"/>
      <c r="R731" s="1"/>
      <c r="S731" s="1"/>
      <c r="T731" s="1"/>
    </row>
    <row r="732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2"/>
      <c r="K732" s="2"/>
      <c r="L732" s="1"/>
      <c r="M732" s="1"/>
      <c r="N732" s="1"/>
      <c r="O732" s="1"/>
      <c r="P732" s="1"/>
      <c r="Q732" s="1"/>
      <c r="R732" s="1"/>
      <c r="S732" s="1"/>
      <c r="T732" s="1"/>
    </row>
    <row r="7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2"/>
      <c r="K733" s="2"/>
      <c r="L733" s="1"/>
      <c r="M733" s="1"/>
      <c r="N733" s="1"/>
      <c r="O733" s="1"/>
      <c r="P733" s="1"/>
      <c r="Q733" s="1"/>
      <c r="R733" s="1"/>
      <c r="S733" s="1"/>
      <c r="T733" s="1"/>
    </row>
    <row r="734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2"/>
      <c r="K734" s="2"/>
      <c r="L734" s="1"/>
      <c r="M734" s="1"/>
      <c r="N734" s="1"/>
      <c r="O734" s="1"/>
      <c r="P734" s="1"/>
      <c r="Q734" s="1"/>
      <c r="R734" s="1"/>
      <c r="S734" s="1"/>
      <c r="T734" s="1"/>
    </row>
    <row r="735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2"/>
      <c r="K735" s="2"/>
      <c r="L735" s="1"/>
      <c r="M735" s="1"/>
      <c r="N735" s="1"/>
      <c r="O735" s="1"/>
      <c r="P735" s="1"/>
      <c r="Q735" s="1"/>
      <c r="R735" s="1"/>
      <c r="S735" s="1"/>
      <c r="T735" s="1"/>
    </row>
    <row r="73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2"/>
      <c r="K736" s="2"/>
      <c r="L736" s="1"/>
      <c r="M736" s="1"/>
      <c r="N736" s="1"/>
      <c r="O736" s="1"/>
      <c r="P736" s="1"/>
      <c r="Q736" s="1"/>
      <c r="R736" s="1"/>
      <c r="S736" s="1"/>
      <c r="T736" s="1"/>
    </row>
    <row r="737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2"/>
      <c r="K737" s="2"/>
      <c r="L737" s="1"/>
      <c r="M737" s="1"/>
      <c r="N737" s="1"/>
      <c r="O737" s="1"/>
      <c r="P737" s="1"/>
      <c r="Q737" s="1"/>
      <c r="R737" s="1"/>
      <c r="S737" s="1"/>
      <c r="T737" s="1"/>
    </row>
    <row r="738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2"/>
      <c r="K738" s="2"/>
      <c r="L738" s="1"/>
      <c r="M738" s="1"/>
      <c r="N738" s="1"/>
      <c r="O738" s="1"/>
      <c r="P738" s="1"/>
      <c r="Q738" s="1"/>
      <c r="R738" s="1"/>
      <c r="S738" s="1"/>
      <c r="T738" s="1"/>
    </row>
    <row r="739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2"/>
      <c r="K739" s="2"/>
      <c r="L739" s="1"/>
      <c r="M739" s="1"/>
      <c r="N739" s="1"/>
      <c r="O739" s="1"/>
      <c r="P739" s="1"/>
      <c r="Q739" s="1"/>
      <c r="R739" s="1"/>
      <c r="S739" s="1"/>
      <c r="T739" s="1"/>
    </row>
    <row r="740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2"/>
      <c r="K740" s="2"/>
      <c r="L740" s="1"/>
      <c r="M740" s="1"/>
      <c r="N740" s="1"/>
      <c r="O740" s="1"/>
      <c r="P740" s="1"/>
      <c r="Q740" s="1"/>
      <c r="R740" s="1"/>
      <c r="S740" s="1"/>
      <c r="T740" s="1"/>
    </row>
    <row r="741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2"/>
      <c r="K741" s="2"/>
      <c r="L741" s="1"/>
      <c r="M741" s="1"/>
      <c r="N741" s="1"/>
      <c r="O741" s="1"/>
      <c r="P741" s="1"/>
      <c r="Q741" s="1"/>
      <c r="R741" s="1"/>
      <c r="S741" s="1"/>
      <c r="T741" s="1"/>
    </row>
    <row r="742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2"/>
      <c r="K742" s="2"/>
      <c r="L742" s="1"/>
      <c r="M742" s="1"/>
      <c r="N742" s="1"/>
      <c r="O742" s="1"/>
      <c r="P742" s="1"/>
      <c r="Q742" s="1"/>
      <c r="R742" s="1"/>
      <c r="S742" s="1"/>
      <c r="T742" s="1"/>
    </row>
    <row r="74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2"/>
      <c r="K743" s="2"/>
      <c r="L743" s="1"/>
      <c r="M743" s="1"/>
      <c r="N743" s="1"/>
      <c r="O743" s="1"/>
      <c r="P743" s="1"/>
      <c r="Q743" s="1"/>
      <c r="R743" s="1"/>
      <c r="S743" s="1"/>
      <c r="T743" s="1"/>
    </row>
    <row r="744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2"/>
      <c r="K744" s="2"/>
      <c r="L744" s="1"/>
      <c r="M744" s="1"/>
      <c r="N744" s="1"/>
      <c r="O744" s="1"/>
      <c r="P744" s="1"/>
      <c r="Q744" s="1"/>
      <c r="R744" s="1"/>
      <c r="S744" s="1"/>
      <c r="T744" s="1"/>
    </row>
    <row r="745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2"/>
      <c r="K745" s="2"/>
      <c r="L745" s="1"/>
      <c r="M745" s="1"/>
      <c r="N745" s="1"/>
      <c r="O745" s="1"/>
      <c r="P745" s="1"/>
      <c r="Q745" s="1"/>
      <c r="R745" s="1"/>
      <c r="S745" s="1"/>
      <c r="T745" s="1"/>
    </row>
    <row r="74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2"/>
      <c r="K746" s="2"/>
      <c r="L746" s="1"/>
      <c r="M746" s="1"/>
      <c r="N746" s="1"/>
      <c r="O746" s="1"/>
      <c r="P746" s="1"/>
      <c r="Q746" s="1"/>
      <c r="R746" s="1"/>
      <c r="S746" s="1"/>
      <c r="T746" s="1"/>
    </row>
    <row r="747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2"/>
      <c r="K747" s="2"/>
      <c r="L747" s="1"/>
      <c r="M747" s="1"/>
      <c r="N747" s="1"/>
      <c r="O747" s="1"/>
      <c r="P747" s="1"/>
      <c r="Q747" s="1"/>
      <c r="R747" s="1"/>
      <c r="S747" s="1"/>
      <c r="T747" s="1"/>
    </row>
    <row r="748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2"/>
      <c r="K748" s="2"/>
      <c r="L748" s="1"/>
      <c r="M748" s="1"/>
      <c r="N748" s="1"/>
      <c r="O748" s="1"/>
      <c r="P748" s="1"/>
      <c r="Q748" s="1"/>
      <c r="R748" s="1"/>
      <c r="S748" s="1"/>
      <c r="T748" s="1"/>
    </row>
    <row r="749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2"/>
      <c r="K749" s="2"/>
      <c r="L749" s="1"/>
      <c r="M749" s="1"/>
      <c r="N749" s="1"/>
      <c r="O749" s="1"/>
      <c r="P749" s="1"/>
      <c r="Q749" s="1"/>
      <c r="R749" s="1"/>
      <c r="S749" s="1"/>
      <c r="T749" s="1"/>
    </row>
    <row r="750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2"/>
      <c r="K750" s="2"/>
      <c r="L750" s="1"/>
      <c r="M750" s="1"/>
      <c r="N750" s="1"/>
      <c r="O750" s="1"/>
      <c r="P750" s="1"/>
      <c r="Q750" s="1"/>
      <c r="R750" s="1"/>
      <c r="S750" s="1"/>
      <c r="T750" s="1"/>
    </row>
    <row r="751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2"/>
      <c r="K751" s="2"/>
      <c r="L751" s="1"/>
      <c r="M751" s="1"/>
      <c r="N751" s="1"/>
      <c r="O751" s="1"/>
      <c r="P751" s="1"/>
      <c r="Q751" s="1"/>
      <c r="R751" s="1"/>
      <c r="S751" s="1"/>
      <c r="T751" s="1"/>
    </row>
    <row r="752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2"/>
      <c r="K752" s="2"/>
      <c r="L752" s="1"/>
      <c r="M752" s="1"/>
      <c r="N752" s="1"/>
      <c r="O752" s="1"/>
      <c r="P752" s="1"/>
      <c r="Q752" s="1"/>
      <c r="R752" s="1"/>
      <c r="S752" s="1"/>
      <c r="T752" s="1"/>
    </row>
    <row r="75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2"/>
      <c r="K753" s="2"/>
      <c r="L753" s="1"/>
      <c r="M753" s="1"/>
      <c r="N753" s="1"/>
      <c r="O753" s="1"/>
      <c r="P753" s="1"/>
      <c r="Q753" s="1"/>
      <c r="R753" s="1"/>
      <c r="S753" s="1"/>
      <c r="T753" s="1"/>
    </row>
    <row r="754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2"/>
      <c r="K754" s="2"/>
      <c r="L754" s="1"/>
      <c r="M754" s="1"/>
      <c r="N754" s="1"/>
      <c r="O754" s="1"/>
      <c r="P754" s="1"/>
      <c r="Q754" s="1"/>
      <c r="R754" s="1"/>
      <c r="S754" s="1"/>
      <c r="T754" s="1"/>
    </row>
    <row r="755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2"/>
      <c r="K755" s="2"/>
      <c r="L755" s="1"/>
      <c r="M755" s="1"/>
      <c r="N755" s="1"/>
      <c r="O755" s="1"/>
      <c r="P755" s="1"/>
      <c r="Q755" s="1"/>
      <c r="R755" s="1"/>
      <c r="S755" s="1"/>
      <c r="T755" s="1"/>
    </row>
    <row r="75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2"/>
      <c r="K756" s="2"/>
      <c r="L756" s="1"/>
      <c r="M756" s="1"/>
      <c r="N756" s="1"/>
      <c r="O756" s="1"/>
      <c r="P756" s="1"/>
      <c r="Q756" s="1"/>
      <c r="R756" s="1"/>
      <c r="S756" s="1"/>
      <c r="T756" s="1"/>
    </row>
    <row r="757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2"/>
      <c r="K757" s="2"/>
      <c r="L757" s="1"/>
      <c r="M757" s="1"/>
      <c r="N757" s="1"/>
      <c r="O757" s="1"/>
      <c r="P757" s="1"/>
      <c r="Q757" s="1"/>
      <c r="R757" s="1"/>
      <c r="S757" s="1"/>
      <c r="T757" s="1"/>
    </row>
    <row r="758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2"/>
      <c r="K758" s="2"/>
      <c r="L758" s="1"/>
      <c r="M758" s="1"/>
      <c r="N758" s="1"/>
      <c r="O758" s="1"/>
      <c r="P758" s="1"/>
      <c r="Q758" s="1"/>
      <c r="R758" s="1"/>
      <c r="S758" s="1"/>
      <c r="T758" s="1"/>
    </row>
    <row r="759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2"/>
      <c r="K759" s="2"/>
      <c r="L759" s="1"/>
      <c r="M759" s="1"/>
      <c r="N759" s="1"/>
      <c r="O759" s="1"/>
      <c r="P759" s="1"/>
      <c r="Q759" s="1"/>
      <c r="R759" s="1"/>
      <c r="S759" s="1"/>
      <c r="T759" s="1"/>
    </row>
    <row r="760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2"/>
      <c r="K760" s="2"/>
      <c r="L760" s="1"/>
      <c r="M760" s="1"/>
      <c r="N760" s="1"/>
      <c r="O760" s="1"/>
      <c r="P760" s="1"/>
      <c r="Q760" s="1"/>
      <c r="R760" s="1"/>
      <c r="S760" s="1"/>
      <c r="T760" s="1"/>
    </row>
    <row r="761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2"/>
      <c r="K761" s="2"/>
      <c r="L761" s="1"/>
      <c r="M761" s="1"/>
      <c r="N761" s="1"/>
      <c r="O761" s="1"/>
      <c r="P761" s="1"/>
      <c r="Q761" s="1"/>
      <c r="R761" s="1"/>
      <c r="S761" s="1"/>
      <c r="T761" s="1"/>
    </row>
    <row r="762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2"/>
      <c r="K762" s="2"/>
      <c r="L762" s="1"/>
      <c r="M762" s="1"/>
      <c r="N762" s="1"/>
      <c r="O762" s="1"/>
      <c r="P762" s="1"/>
      <c r="Q762" s="1"/>
      <c r="R762" s="1"/>
      <c r="S762" s="1"/>
      <c r="T762" s="1"/>
    </row>
    <row r="76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2"/>
      <c r="K763" s="2"/>
      <c r="L763" s="1"/>
      <c r="M763" s="1"/>
      <c r="N763" s="1"/>
      <c r="O763" s="1"/>
      <c r="P763" s="1"/>
      <c r="Q763" s="1"/>
      <c r="R763" s="1"/>
      <c r="S763" s="1"/>
      <c r="T763" s="1"/>
    </row>
    <row r="764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2"/>
      <c r="K764" s="2"/>
      <c r="L764" s="1"/>
      <c r="M764" s="1"/>
      <c r="N764" s="1"/>
      <c r="O764" s="1"/>
      <c r="P764" s="1"/>
      <c r="Q764" s="1"/>
      <c r="R764" s="1"/>
      <c r="S764" s="1"/>
      <c r="T764" s="1"/>
    </row>
    <row r="765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2"/>
      <c r="K765" s="2"/>
      <c r="L765" s="1"/>
      <c r="M765" s="1"/>
      <c r="N765" s="1"/>
      <c r="O765" s="1"/>
      <c r="P765" s="1"/>
      <c r="Q765" s="1"/>
      <c r="R765" s="1"/>
      <c r="S765" s="1"/>
      <c r="T765" s="1"/>
    </row>
    <row r="76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2"/>
      <c r="K766" s="2"/>
      <c r="L766" s="1"/>
      <c r="M766" s="1"/>
      <c r="N766" s="1"/>
      <c r="O766" s="1"/>
      <c r="P766" s="1"/>
      <c r="Q766" s="1"/>
      <c r="R766" s="1"/>
      <c r="S766" s="1"/>
      <c r="T766" s="1"/>
    </row>
    <row r="767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2"/>
      <c r="K767" s="2"/>
      <c r="L767" s="1"/>
      <c r="M767" s="1"/>
      <c r="N767" s="1"/>
      <c r="O767" s="1"/>
      <c r="P767" s="1"/>
      <c r="Q767" s="1"/>
      <c r="R767" s="1"/>
      <c r="S767" s="1"/>
      <c r="T767" s="1"/>
    </row>
    <row r="768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2"/>
      <c r="K768" s="2"/>
      <c r="L768" s="1"/>
      <c r="M768" s="1"/>
      <c r="N768" s="1"/>
      <c r="O768" s="1"/>
      <c r="P768" s="1"/>
      <c r="Q768" s="1"/>
      <c r="R768" s="1"/>
      <c r="S768" s="1"/>
      <c r="T768" s="1"/>
    </row>
    <row r="769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2"/>
      <c r="K769" s="2"/>
      <c r="L769" s="1"/>
      <c r="M769" s="1"/>
      <c r="N769" s="1"/>
      <c r="O769" s="1"/>
      <c r="P769" s="1"/>
      <c r="Q769" s="1"/>
      <c r="R769" s="1"/>
      <c r="S769" s="1"/>
      <c r="T769" s="1"/>
    </row>
    <row r="770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2"/>
      <c r="K770" s="2"/>
      <c r="L770" s="1"/>
      <c r="M770" s="1"/>
      <c r="N770" s="1"/>
      <c r="O770" s="1"/>
      <c r="P770" s="1"/>
      <c r="Q770" s="1"/>
      <c r="R770" s="1"/>
      <c r="S770" s="1"/>
      <c r="T770" s="1"/>
    </row>
    <row r="771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2"/>
      <c r="K771" s="2"/>
      <c r="L771" s="1"/>
      <c r="M771" s="1"/>
      <c r="N771" s="1"/>
      <c r="O771" s="1"/>
      <c r="P771" s="1"/>
      <c r="Q771" s="1"/>
      <c r="R771" s="1"/>
      <c r="S771" s="1"/>
      <c r="T771" s="1"/>
    </row>
    <row r="772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2"/>
      <c r="K772" s="2"/>
      <c r="L772" s="1"/>
      <c r="M772" s="1"/>
      <c r="N772" s="1"/>
      <c r="O772" s="1"/>
      <c r="P772" s="1"/>
      <c r="Q772" s="1"/>
      <c r="R772" s="1"/>
      <c r="S772" s="1"/>
      <c r="T772" s="1"/>
    </row>
    <row r="77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2"/>
      <c r="K773" s="2"/>
      <c r="L773" s="1"/>
      <c r="M773" s="1"/>
      <c r="N773" s="1"/>
      <c r="O773" s="1"/>
      <c r="P773" s="1"/>
      <c r="Q773" s="1"/>
      <c r="R773" s="1"/>
      <c r="S773" s="1"/>
      <c r="T773" s="1"/>
    </row>
    <row r="774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2"/>
      <c r="K774" s="2"/>
      <c r="L774" s="1"/>
      <c r="M774" s="1"/>
      <c r="N774" s="1"/>
      <c r="O774" s="1"/>
      <c r="P774" s="1"/>
      <c r="Q774" s="1"/>
      <c r="R774" s="1"/>
      <c r="S774" s="1"/>
      <c r="T774" s="1"/>
    </row>
    <row r="775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2"/>
      <c r="K775" s="2"/>
      <c r="L775" s="1"/>
      <c r="M775" s="1"/>
      <c r="N775" s="1"/>
      <c r="O775" s="1"/>
      <c r="P775" s="1"/>
      <c r="Q775" s="1"/>
      <c r="R775" s="1"/>
      <c r="S775" s="1"/>
      <c r="T775" s="1"/>
    </row>
    <row r="77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2"/>
      <c r="K776" s="2"/>
      <c r="L776" s="1"/>
      <c r="M776" s="1"/>
      <c r="N776" s="1"/>
      <c r="O776" s="1"/>
      <c r="P776" s="1"/>
      <c r="Q776" s="1"/>
      <c r="R776" s="1"/>
      <c r="S776" s="1"/>
      <c r="T776" s="1"/>
    </row>
    <row r="777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2"/>
      <c r="K777" s="2"/>
      <c r="L777" s="1"/>
      <c r="M777" s="1"/>
      <c r="N777" s="1"/>
      <c r="O777" s="1"/>
      <c r="P777" s="1"/>
      <c r="Q777" s="1"/>
      <c r="R777" s="1"/>
      <c r="S777" s="1"/>
      <c r="T777" s="1"/>
    </row>
    <row r="778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2"/>
      <c r="K778" s="2"/>
      <c r="L778" s="1"/>
      <c r="M778" s="1"/>
      <c r="N778" s="1"/>
      <c r="O778" s="1"/>
      <c r="P778" s="1"/>
      <c r="Q778" s="1"/>
      <c r="R778" s="1"/>
      <c r="S778" s="1"/>
      <c r="T778" s="1"/>
    </row>
    <row r="779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2"/>
      <c r="K779" s="2"/>
      <c r="L779" s="1"/>
      <c r="M779" s="1"/>
      <c r="N779" s="1"/>
      <c r="O779" s="1"/>
      <c r="P779" s="1"/>
      <c r="Q779" s="1"/>
      <c r="R779" s="1"/>
      <c r="S779" s="1"/>
      <c r="T779" s="1"/>
    </row>
    <row r="780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2"/>
      <c r="K780" s="2"/>
      <c r="L780" s="1"/>
      <c r="M780" s="1"/>
      <c r="N780" s="1"/>
      <c r="O780" s="1"/>
      <c r="P780" s="1"/>
      <c r="Q780" s="1"/>
      <c r="R780" s="1"/>
      <c r="S780" s="1"/>
      <c r="T780" s="1"/>
    </row>
    <row r="781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2"/>
      <c r="K781" s="2"/>
      <c r="L781" s="1"/>
      <c r="M781" s="1"/>
      <c r="N781" s="1"/>
      <c r="O781" s="1"/>
      <c r="P781" s="1"/>
      <c r="Q781" s="1"/>
      <c r="R781" s="1"/>
      <c r="S781" s="1"/>
      <c r="T781" s="1"/>
    </row>
    <row r="782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2"/>
      <c r="K782" s="2"/>
      <c r="L782" s="1"/>
      <c r="M782" s="1"/>
      <c r="N782" s="1"/>
      <c r="O782" s="1"/>
      <c r="P782" s="1"/>
      <c r="Q782" s="1"/>
      <c r="R782" s="1"/>
      <c r="S782" s="1"/>
      <c r="T782" s="1"/>
    </row>
    <row r="78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2"/>
      <c r="K783" s="2"/>
      <c r="L783" s="1"/>
      <c r="M783" s="1"/>
      <c r="N783" s="1"/>
      <c r="O783" s="1"/>
      <c r="P783" s="1"/>
      <c r="Q783" s="1"/>
      <c r="R783" s="1"/>
      <c r="S783" s="1"/>
      <c r="T783" s="1"/>
    </row>
    <row r="784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2"/>
      <c r="K784" s="2"/>
      <c r="L784" s="1"/>
      <c r="M784" s="1"/>
      <c r="N784" s="1"/>
      <c r="O784" s="1"/>
      <c r="P784" s="1"/>
      <c r="Q784" s="1"/>
      <c r="R784" s="1"/>
      <c r="S784" s="1"/>
      <c r="T784" s="1"/>
    </row>
    <row r="785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2"/>
      <c r="K785" s="2"/>
      <c r="L785" s="1"/>
      <c r="M785" s="1"/>
      <c r="N785" s="1"/>
      <c r="O785" s="1"/>
      <c r="P785" s="1"/>
      <c r="Q785" s="1"/>
      <c r="R785" s="1"/>
      <c r="S785" s="1"/>
      <c r="T785" s="1"/>
    </row>
    <row r="78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2"/>
      <c r="K786" s="2"/>
      <c r="L786" s="1"/>
      <c r="M786" s="1"/>
      <c r="N786" s="1"/>
      <c r="O786" s="1"/>
      <c r="P786" s="1"/>
      <c r="Q786" s="1"/>
      <c r="R786" s="1"/>
      <c r="S786" s="1"/>
      <c r="T786" s="1"/>
    </row>
    <row r="787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2"/>
      <c r="K787" s="2"/>
      <c r="L787" s="1"/>
      <c r="M787" s="1"/>
      <c r="N787" s="1"/>
      <c r="O787" s="1"/>
      <c r="P787" s="1"/>
      <c r="Q787" s="1"/>
      <c r="R787" s="1"/>
      <c r="S787" s="1"/>
      <c r="T787" s="1"/>
    </row>
    <row r="788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2"/>
      <c r="K788" s="2"/>
      <c r="L788" s="1"/>
      <c r="M788" s="1"/>
      <c r="N788" s="1"/>
      <c r="O788" s="1"/>
      <c r="P788" s="1"/>
      <c r="Q788" s="1"/>
      <c r="R788" s="1"/>
      <c r="S788" s="1"/>
      <c r="T788" s="1"/>
    </row>
    <row r="789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2"/>
      <c r="K789" s="2"/>
      <c r="L789" s="1"/>
      <c r="M789" s="1"/>
      <c r="N789" s="1"/>
      <c r="O789" s="1"/>
      <c r="P789" s="1"/>
      <c r="Q789" s="1"/>
      <c r="R789" s="1"/>
      <c r="S789" s="1"/>
      <c r="T789" s="1"/>
    </row>
    <row r="790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2"/>
      <c r="K790" s="2"/>
      <c r="L790" s="1"/>
      <c r="M790" s="1"/>
      <c r="N790" s="1"/>
      <c r="O790" s="1"/>
      <c r="P790" s="1"/>
      <c r="Q790" s="1"/>
      <c r="R790" s="1"/>
      <c r="S790" s="1"/>
      <c r="T790" s="1"/>
    </row>
    <row r="791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2"/>
      <c r="K791" s="2"/>
      <c r="L791" s="1"/>
      <c r="M791" s="1"/>
      <c r="N791" s="1"/>
      <c r="O791" s="1"/>
      <c r="P791" s="1"/>
      <c r="Q791" s="1"/>
      <c r="R791" s="1"/>
      <c r="S791" s="1"/>
      <c r="T791" s="1"/>
    </row>
    <row r="792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2"/>
      <c r="K792" s="2"/>
      <c r="L792" s="1"/>
      <c r="M792" s="1"/>
      <c r="N792" s="1"/>
      <c r="O792" s="1"/>
      <c r="P792" s="1"/>
      <c r="Q792" s="1"/>
      <c r="R792" s="1"/>
      <c r="S792" s="1"/>
      <c r="T792" s="1"/>
    </row>
    <row r="79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2"/>
      <c r="K793" s="2"/>
      <c r="L793" s="1"/>
      <c r="M793" s="1"/>
      <c r="N793" s="1"/>
      <c r="O793" s="1"/>
      <c r="P793" s="1"/>
      <c r="Q793" s="1"/>
      <c r="R793" s="1"/>
      <c r="S793" s="1"/>
      <c r="T793" s="1"/>
    </row>
    <row r="794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2"/>
      <c r="K794" s="2"/>
      <c r="L794" s="1"/>
      <c r="M794" s="1"/>
      <c r="N794" s="1"/>
      <c r="O794" s="1"/>
      <c r="P794" s="1"/>
      <c r="Q794" s="1"/>
      <c r="R794" s="1"/>
      <c r="S794" s="1"/>
      <c r="T794" s="1"/>
    </row>
    <row r="795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2"/>
      <c r="K795" s="2"/>
      <c r="L795" s="1"/>
      <c r="M795" s="1"/>
      <c r="N795" s="1"/>
      <c r="O795" s="1"/>
      <c r="P795" s="1"/>
      <c r="Q795" s="1"/>
      <c r="R795" s="1"/>
      <c r="S795" s="1"/>
      <c r="T795" s="1"/>
    </row>
    <row r="79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2"/>
      <c r="K796" s="2"/>
      <c r="L796" s="1"/>
      <c r="M796" s="1"/>
      <c r="N796" s="1"/>
      <c r="O796" s="1"/>
      <c r="P796" s="1"/>
      <c r="Q796" s="1"/>
      <c r="R796" s="1"/>
      <c r="S796" s="1"/>
      <c r="T796" s="1"/>
    </row>
    <row r="797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2"/>
      <c r="K797" s="2"/>
      <c r="L797" s="1"/>
      <c r="M797" s="1"/>
      <c r="N797" s="1"/>
      <c r="O797" s="1"/>
      <c r="P797" s="1"/>
      <c r="Q797" s="1"/>
      <c r="R797" s="1"/>
      <c r="S797" s="1"/>
      <c r="T797" s="1"/>
    </row>
    <row r="798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2"/>
      <c r="K798" s="2"/>
      <c r="L798" s="1"/>
      <c r="M798" s="1"/>
      <c r="N798" s="1"/>
      <c r="O798" s="1"/>
      <c r="P798" s="1"/>
      <c r="Q798" s="1"/>
      <c r="R798" s="1"/>
      <c r="S798" s="1"/>
      <c r="T798" s="1"/>
    </row>
    <row r="799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2"/>
      <c r="K799" s="2"/>
      <c r="L799" s="1"/>
      <c r="M799" s="1"/>
      <c r="N799" s="1"/>
      <c r="O799" s="1"/>
      <c r="P799" s="1"/>
      <c r="Q799" s="1"/>
      <c r="R799" s="1"/>
      <c r="S799" s="1"/>
      <c r="T799" s="1"/>
    </row>
    <row r="800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2"/>
      <c r="K800" s="2"/>
      <c r="L800" s="1"/>
      <c r="M800" s="1"/>
      <c r="N800" s="1"/>
      <c r="O800" s="1"/>
      <c r="P800" s="1"/>
      <c r="Q800" s="1"/>
      <c r="R800" s="1"/>
      <c r="S800" s="1"/>
      <c r="T800" s="1"/>
    </row>
    <row r="801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2"/>
      <c r="K801" s="2"/>
      <c r="L801" s="1"/>
      <c r="M801" s="1"/>
      <c r="N801" s="1"/>
      <c r="O801" s="1"/>
      <c r="P801" s="1"/>
      <c r="Q801" s="1"/>
      <c r="R801" s="1"/>
      <c r="S801" s="1"/>
      <c r="T801" s="1"/>
    </row>
    <row r="802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2"/>
      <c r="K802" s="2"/>
      <c r="L802" s="1"/>
      <c r="M802" s="1"/>
      <c r="N802" s="1"/>
      <c r="O802" s="1"/>
      <c r="P802" s="1"/>
      <c r="Q802" s="1"/>
      <c r="R802" s="1"/>
      <c r="S802" s="1"/>
      <c r="T802" s="1"/>
    </row>
    <row r="80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2"/>
      <c r="K803" s="2"/>
      <c r="L803" s="1"/>
      <c r="M803" s="1"/>
      <c r="N803" s="1"/>
      <c r="O803" s="1"/>
      <c r="P803" s="1"/>
      <c r="Q803" s="1"/>
      <c r="R803" s="1"/>
      <c r="S803" s="1"/>
      <c r="T803" s="1"/>
    </row>
    <row r="804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2"/>
      <c r="K804" s="2"/>
      <c r="L804" s="1"/>
      <c r="M804" s="1"/>
      <c r="N804" s="1"/>
      <c r="O804" s="1"/>
      <c r="P804" s="1"/>
      <c r="Q804" s="1"/>
      <c r="R804" s="1"/>
      <c r="S804" s="1"/>
      <c r="T804" s="1"/>
    </row>
    <row r="805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2"/>
      <c r="K805" s="2"/>
      <c r="L805" s="1"/>
      <c r="M805" s="1"/>
      <c r="N805" s="1"/>
      <c r="O805" s="1"/>
      <c r="P805" s="1"/>
      <c r="Q805" s="1"/>
      <c r="R805" s="1"/>
      <c r="S805" s="1"/>
      <c r="T805" s="1"/>
    </row>
    <row r="80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2"/>
      <c r="K806" s="2"/>
      <c r="L806" s="1"/>
      <c r="M806" s="1"/>
      <c r="N806" s="1"/>
      <c r="O806" s="1"/>
      <c r="P806" s="1"/>
      <c r="Q806" s="1"/>
      <c r="R806" s="1"/>
      <c r="S806" s="1"/>
      <c r="T806" s="1"/>
    </row>
    <row r="807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2"/>
      <c r="K807" s="2"/>
      <c r="L807" s="1"/>
      <c r="M807" s="1"/>
      <c r="N807" s="1"/>
      <c r="O807" s="1"/>
      <c r="P807" s="1"/>
      <c r="Q807" s="1"/>
      <c r="R807" s="1"/>
      <c r="S807" s="1"/>
      <c r="T807" s="1"/>
    </row>
    <row r="808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2"/>
      <c r="K808" s="2"/>
      <c r="L808" s="1"/>
      <c r="M808" s="1"/>
      <c r="N808" s="1"/>
      <c r="O808" s="1"/>
      <c r="P808" s="1"/>
      <c r="Q808" s="1"/>
      <c r="R808" s="1"/>
      <c r="S808" s="1"/>
      <c r="T808" s="1"/>
    </row>
    <row r="809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2"/>
      <c r="K809" s="2"/>
      <c r="L809" s="1"/>
      <c r="M809" s="1"/>
      <c r="N809" s="1"/>
      <c r="O809" s="1"/>
      <c r="P809" s="1"/>
      <c r="Q809" s="1"/>
      <c r="R809" s="1"/>
      <c r="S809" s="1"/>
      <c r="T809" s="1"/>
    </row>
    <row r="810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2"/>
      <c r="K810" s="2"/>
      <c r="L810" s="1"/>
      <c r="M810" s="1"/>
      <c r="N810" s="1"/>
      <c r="O810" s="1"/>
      <c r="P810" s="1"/>
      <c r="Q810" s="1"/>
      <c r="R810" s="1"/>
      <c r="S810" s="1"/>
      <c r="T810" s="1"/>
    </row>
    <row r="811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2"/>
      <c r="K811" s="2"/>
      <c r="L811" s="1"/>
      <c r="M811" s="1"/>
      <c r="N811" s="1"/>
      <c r="O811" s="1"/>
      <c r="P811" s="1"/>
      <c r="Q811" s="1"/>
      <c r="R811" s="1"/>
      <c r="S811" s="1"/>
      <c r="T811" s="1"/>
    </row>
    <row r="812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2"/>
      <c r="K812" s="2"/>
      <c r="L812" s="1"/>
      <c r="M812" s="1"/>
      <c r="N812" s="1"/>
      <c r="O812" s="1"/>
      <c r="P812" s="1"/>
      <c r="Q812" s="1"/>
      <c r="R812" s="1"/>
      <c r="S812" s="1"/>
      <c r="T812" s="1"/>
    </row>
    <row r="81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2"/>
      <c r="K813" s="2"/>
      <c r="L813" s="1"/>
      <c r="M813" s="1"/>
      <c r="N813" s="1"/>
      <c r="O813" s="1"/>
      <c r="P813" s="1"/>
      <c r="Q813" s="1"/>
      <c r="R813" s="1"/>
      <c r="S813" s="1"/>
      <c r="T813" s="1"/>
    </row>
    <row r="814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2"/>
      <c r="K814" s="2"/>
      <c r="L814" s="1"/>
      <c r="M814" s="1"/>
      <c r="N814" s="1"/>
      <c r="O814" s="1"/>
      <c r="P814" s="1"/>
      <c r="Q814" s="1"/>
      <c r="R814" s="1"/>
      <c r="S814" s="1"/>
      <c r="T814" s="1"/>
    </row>
    <row r="815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2"/>
      <c r="K815" s="2"/>
      <c r="L815" s="1"/>
      <c r="M815" s="1"/>
      <c r="N815" s="1"/>
      <c r="O815" s="1"/>
      <c r="P815" s="1"/>
      <c r="Q815" s="1"/>
      <c r="R815" s="1"/>
      <c r="S815" s="1"/>
      <c r="T815" s="1"/>
    </row>
    <row r="81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2"/>
      <c r="K816" s="2"/>
      <c r="L816" s="1"/>
      <c r="M816" s="1"/>
      <c r="N816" s="1"/>
      <c r="O816" s="1"/>
      <c r="P816" s="1"/>
      <c r="Q816" s="1"/>
      <c r="R816" s="1"/>
      <c r="S816" s="1"/>
      <c r="T816" s="1"/>
    </row>
    <row r="817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2"/>
      <c r="K817" s="2"/>
      <c r="L817" s="1"/>
      <c r="M817" s="1"/>
      <c r="N817" s="1"/>
      <c r="O817" s="1"/>
      <c r="P817" s="1"/>
      <c r="Q817" s="1"/>
      <c r="R817" s="1"/>
      <c r="S817" s="1"/>
      <c r="T817" s="1"/>
    </row>
    <row r="818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2"/>
      <c r="K818" s="2"/>
      <c r="L818" s="1"/>
      <c r="M818" s="1"/>
      <c r="N818" s="1"/>
      <c r="O818" s="1"/>
      <c r="P818" s="1"/>
      <c r="Q818" s="1"/>
      <c r="R818" s="1"/>
      <c r="S818" s="1"/>
      <c r="T818" s="1"/>
    </row>
    <row r="819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2"/>
      <c r="K819" s="2"/>
      <c r="L819" s="1"/>
      <c r="M819" s="1"/>
      <c r="N819" s="1"/>
      <c r="O819" s="1"/>
      <c r="P819" s="1"/>
      <c r="Q819" s="1"/>
      <c r="R819" s="1"/>
      <c r="S819" s="1"/>
      <c r="T819" s="1"/>
    </row>
    <row r="820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2"/>
      <c r="K820" s="2"/>
      <c r="L820" s="1"/>
      <c r="M820" s="1"/>
      <c r="N820" s="1"/>
      <c r="O820" s="1"/>
      <c r="P820" s="1"/>
      <c r="Q820" s="1"/>
      <c r="R820" s="1"/>
      <c r="S820" s="1"/>
      <c r="T820" s="1"/>
    </row>
    <row r="821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2"/>
      <c r="K821" s="2"/>
      <c r="L821" s="1"/>
      <c r="M821" s="1"/>
      <c r="N821" s="1"/>
      <c r="O821" s="1"/>
      <c r="P821" s="1"/>
      <c r="Q821" s="1"/>
      <c r="R821" s="1"/>
      <c r="S821" s="1"/>
      <c r="T821" s="1"/>
    </row>
    <row r="822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2"/>
      <c r="K822" s="2"/>
      <c r="L822" s="1"/>
      <c r="M822" s="1"/>
      <c r="N822" s="1"/>
      <c r="O822" s="1"/>
      <c r="P822" s="1"/>
      <c r="Q822" s="1"/>
      <c r="R822" s="1"/>
      <c r="S822" s="1"/>
      <c r="T822" s="1"/>
    </row>
    <row r="82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2"/>
      <c r="K823" s="2"/>
      <c r="L823" s="1"/>
      <c r="M823" s="1"/>
      <c r="N823" s="1"/>
      <c r="O823" s="1"/>
      <c r="P823" s="1"/>
      <c r="Q823" s="1"/>
      <c r="R823" s="1"/>
      <c r="S823" s="1"/>
      <c r="T823" s="1"/>
    </row>
    <row r="824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2"/>
      <c r="K824" s="2"/>
      <c r="L824" s="1"/>
      <c r="M824" s="1"/>
      <c r="N824" s="1"/>
      <c r="O824" s="1"/>
      <c r="P824" s="1"/>
      <c r="Q824" s="1"/>
      <c r="R824" s="1"/>
      <c r="S824" s="1"/>
      <c r="T824" s="1"/>
    </row>
    <row r="825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2"/>
      <c r="K825" s="2"/>
      <c r="L825" s="1"/>
      <c r="M825" s="1"/>
      <c r="N825" s="1"/>
      <c r="O825" s="1"/>
      <c r="P825" s="1"/>
      <c r="Q825" s="1"/>
      <c r="R825" s="1"/>
      <c r="S825" s="1"/>
      <c r="T825" s="1"/>
    </row>
    <row r="8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2"/>
      <c r="K826" s="2"/>
      <c r="L826" s="1"/>
      <c r="M826" s="1"/>
      <c r="N826" s="1"/>
      <c r="O826" s="1"/>
      <c r="P826" s="1"/>
      <c r="Q826" s="1"/>
      <c r="R826" s="1"/>
      <c r="S826" s="1"/>
      <c r="T826" s="1"/>
    </row>
    <row r="827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2"/>
      <c r="K827" s="2"/>
      <c r="L827" s="1"/>
      <c r="M827" s="1"/>
      <c r="N827" s="1"/>
      <c r="O827" s="1"/>
      <c r="P827" s="1"/>
      <c r="Q827" s="1"/>
      <c r="R827" s="1"/>
      <c r="S827" s="1"/>
      <c r="T827" s="1"/>
    </row>
    <row r="828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2"/>
      <c r="K828" s="2"/>
      <c r="L828" s="1"/>
      <c r="M828" s="1"/>
      <c r="N828" s="1"/>
      <c r="O828" s="1"/>
      <c r="P828" s="1"/>
      <c r="Q828" s="1"/>
      <c r="R828" s="1"/>
      <c r="S828" s="1"/>
      <c r="T828" s="1"/>
    </row>
    <row r="829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2"/>
      <c r="K829" s="2"/>
      <c r="L829" s="1"/>
      <c r="M829" s="1"/>
      <c r="N829" s="1"/>
      <c r="O829" s="1"/>
      <c r="P829" s="1"/>
      <c r="Q829" s="1"/>
      <c r="R829" s="1"/>
      <c r="S829" s="1"/>
      <c r="T829" s="1"/>
    </row>
    <row r="830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2"/>
      <c r="K830" s="2"/>
      <c r="L830" s="1"/>
      <c r="M830" s="1"/>
      <c r="N830" s="1"/>
      <c r="O830" s="1"/>
      <c r="P830" s="1"/>
      <c r="Q830" s="1"/>
      <c r="R830" s="1"/>
      <c r="S830" s="1"/>
      <c r="T830" s="1"/>
    </row>
    <row r="831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2"/>
      <c r="K831" s="2"/>
      <c r="L831" s="1"/>
      <c r="M831" s="1"/>
      <c r="N831" s="1"/>
      <c r="O831" s="1"/>
      <c r="P831" s="1"/>
      <c r="Q831" s="1"/>
      <c r="R831" s="1"/>
      <c r="S831" s="1"/>
      <c r="T831" s="1"/>
    </row>
    <row r="832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2"/>
      <c r="K832" s="2"/>
      <c r="L832" s="1"/>
      <c r="M832" s="1"/>
      <c r="N832" s="1"/>
      <c r="O832" s="1"/>
      <c r="P832" s="1"/>
      <c r="Q832" s="1"/>
      <c r="R832" s="1"/>
      <c r="S832" s="1"/>
      <c r="T832" s="1"/>
    </row>
    <row r="8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2"/>
      <c r="K833" s="2"/>
      <c r="L833" s="1"/>
      <c r="M833" s="1"/>
      <c r="N833" s="1"/>
      <c r="O833" s="1"/>
      <c r="P833" s="1"/>
      <c r="Q833" s="1"/>
      <c r="R833" s="1"/>
      <c r="S833" s="1"/>
      <c r="T833" s="1"/>
    </row>
    <row r="834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2"/>
      <c r="K834" s="2"/>
      <c r="L834" s="1"/>
      <c r="M834" s="1"/>
      <c r="N834" s="1"/>
      <c r="O834" s="1"/>
      <c r="P834" s="1"/>
      <c r="Q834" s="1"/>
      <c r="R834" s="1"/>
      <c r="S834" s="1"/>
      <c r="T834" s="1"/>
    </row>
    <row r="835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2"/>
      <c r="K835" s="2"/>
      <c r="L835" s="1"/>
      <c r="M835" s="1"/>
      <c r="N835" s="1"/>
      <c r="O835" s="1"/>
      <c r="P835" s="1"/>
      <c r="Q835" s="1"/>
      <c r="R835" s="1"/>
      <c r="S835" s="1"/>
      <c r="T835" s="1"/>
    </row>
    <row r="83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2"/>
      <c r="K836" s="2"/>
      <c r="L836" s="1"/>
      <c r="M836" s="1"/>
      <c r="N836" s="1"/>
      <c r="O836" s="1"/>
      <c r="P836" s="1"/>
      <c r="Q836" s="1"/>
      <c r="R836" s="1"/>
      <c r="S836" s="1"/>
      <c r="T836" s="1"/>
    </row>
    <row r="837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2"/>
      <c r="K837" s="2"/>
      <c r="L837" s="1"/>
      <c r="M837" s="1"/>
      <c r="N837" s="1"/>
      <c r="O837" s="1"/>
      <c r="P837" s="1"/>
      <c r="Q837" s="1"/>
      <c r="R837" s="1"/>
      <c r="S837" s="1"/>
      <c r="T837" s="1"/>
    </row>
    <row r="838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2"/>
      <c r="K838" s="2"/>
      <c r="L838" s="1"/>
      <c r="M838" s="1"/>
      <c r="N838" s="1"/>
      <c r="O838" s="1"/>
      <c r="P838" s="1"/>
      <c r="Q838" s="1"/>
      <c r="R838" s="1"/>
      <c r="S838" s="1"/>
      <c r="T838" s="1"/>
    </row>
    <row r="839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2"/>
      <c r="K839" s="2"/>
      <c r="L839" s="1"/>
      <c r="M839" s="1"/>
      <c r="N839" s="1"/>
      <c r="O839" s="1"/>
      <c r="P839" s="1"/>
      <c r="Q839" s="1"/>
      <c r="R839" s="1"/>
      <c r="S839" s="1"/>
      <c r="T839" s="1"/>
    </row>
    <row r="840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2"/>
      <c r="K840" s="2"/>
      <c r="L840" s="1"/>
      <c r="M840" s="1"/>
      <c r="N840" s="1"/>
      <c r="O840" s="1"/>
      <c r="P840" s="1"/>
      <c r="Q840" s="1"/>
      <c r="R840" s="1"/>
      <c r="S840" s="1"/>
      <c r="T840" s="1"/>
    </row>
    <row r="841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2"/>
      <c r="K841" s="2"/>
      <c r="L841" s="1"/>
      <c r="M841" s="1"/>
      <c r="N841" s="1"/>
      <c r="O841" s="1"/>
      <c r="P841" s="1"/>
      <c r="Q841" s="1"/>
      <c r="R841" s="1"/>
      <c r="S841" s="1"/>
      <c r="T841" s="1"/>
    </row>
    <row r="842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2"/>
      <c r="K842" s="2"/>
      <c r="L842" s="1"/>
      <c r="M842" s="1"/>
      <c r="N842" s="1"/>
      <c r="O842" s="1"/>
      <c r="P842" s="1"/>
      <c r="Q842" s="1"/>
      <c r="R842" s="1"/>
      <c r="S842" s="1"/>
      <c r="T842" s="1"/>
    </row>
    <row r="84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2"/>
      <c r="K843" s="2"/>
      <c r="L843" s="1"/>
      <c r="M843" s="1"/>
      <c r="N843" s="1"/>
      <c r="O843" s="1"/>
      <c r="P843" s="1"/>
      <c r="Q843" s="1"/>
      <c r="R843" s="1"/>
      <c r="S843" s="1"/>
      <c r="T843" s="1"/>
    </row>
    <row r="844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2"/>
      <c r="K844" s="2"/>
      <c r="L844" s="1"/>
      <c r="M844" s="1"/>
      <c r="N844" s="1"/>
      <c r="O844" s="1"/>
      <c r="P844" s="1"/>
      <c r="Q844" s="1"/>
      <c r="R844" s="1"/>
      <c r="S844" s="1"/>
      <c r="T844" s="1"/>
    </row>
    <row r="845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2"/>
      <c r="K845" s="2"/>
      <c r="L845" s="1"/>
      <c r="M845" s="1"/>
      <c r="N845" s="1"/>
      <c r="O845" s="1"/>
      <c r="P845" s="1"/>
      <c r="Q845" s="1"/>
      <c r="R845" s="1"/>
      <c r="S845" s="1"/>
      <c r="T845" s="1"/>
    </row>
    <row r="84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2"/>
      <c r="K846" s="2"/>
      <c r="L846" s="1"/>
      <c r="M846" s="1"/>
      <c r="N846" s="1"/>
      <c r="O846" s="1"/>
      <c r="P846" s="1"/>
      <c r="Q846" s="1"/>
      <c r="R846" s="1"/>
      <c r="S846" s="1"/>
      <c r="T846" s="1"/>
    </row>
    <row r="847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2"/>
      <c r="K847" s="2"/>
      <c r="L847" s="1"/>
      <c r="M847" s="1"/>
      <c r="N847" s="1"/>
      <c r="O847" s="1"/>
      <c r="P847" s="1"/>
      <c r="Q847" s="1"/>
      <c r="R847" s="1"/>
      <c r="S847" s="1"/>
      <c r="T847" s="1"/>
    </row>
    <row r="848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2"/>
      <c r="K848" s="2"/>
      <c r="L848" s="1"/>
      <c r="M848" s="1"/>
      <c r="N848" s="1"/>
      <c r="O848" s="1"/>
      <c r="P848" s="1"/>
      <c r="Q848" s="1"/>
      <c r="R848" s="1"/>
      <c r="S848" s="1"/>
      <c r="T848" s="1"/>
    </row>
    <row r="849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2"/>
      <c r="K849" s="2"/>
      <c r="L849" s="1"/>
      <c r="M849" s="1"/>
      <c r="N849" s="1"/>
      <c r="O849" s="1"/>
      <c r="P849" s="1"/>
      <c r="Q849" s="1"/>
      <c r="R849" s="1"/>
      <c r="S849" s="1"/>
      <c r="T849" s="1"/>
    </row>
    <row r="850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2"/>
      <c r="K850" s="2"/>
      <c r="L850" s="1"/>
      <c r="M850" s="1"/>
      <c r="N850" s="1"/>
      <c r="O850" s="1"/>
      <c r="P850" s="1"/>
      <c r="Q850" s="1"/>
      <c r="R850" s="1"/>
      <c r="S850" s="1"/>
      <c r="T850" s="1"/>
    </row>
    <row r="851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2"/>
      <c r="K851" s="2"/>
      <c r="L851" s="1"/>
      <c r="M851" s="1"/>
      <c r="N851" s="1"/>
      <c r="O851" s="1"/>
      <c r="P851" s="1"/>
      <c r="Q851" s="1"/>
      <c r="R851" s="1"/>
      <c r="S851" s="1"/>
      <c r="T851" s="1"/>
    </row>
    <row r="852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2"/>
      <c r="K852" s="2"/>
      <c r="L852" s="1"/>
      <c r="M852" s="1"/>
      <c r="N852" s="1"/>
      <c r="O852" s="1"/>
      <c r="P852" s="1"/>
      <c r="Q852" s="1"/>
      <c r="R852" s="1"/>
      <c r="S852" s="1"/>
      <c r="T852" s="1"/>
    </row>
    <row r="85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2"/>
      <c r="K853" s="2"/>
      <c r="L853" s="1"/>
      <c r="M853" s="1"/>
      <c r="N853" s="1"/>
      <c r="O853" s="1"/>
      <c r="P853" s="1"/>
      <c r="Q853" s="1"/>
      <c r="R853" s="1"/>
      <c r="S853" s="1"/>
      <c r="T853" s="1"/>
    </row>
    <row r="854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2"/>
      <c r="K854" s="2"/>
      <c r="L854" s="1"/>
      <c r="M854" s="1"/>
      <c r="N854" s="1"/>
      <c r="O854" s="1"/>
      <c r="P854" s="1"/>
      <c r="Q854" s="1"/>
      <c r="R854" s="1"/>
      <c r="S854" s="1"/>
      <c r="T854" s="1"/>
    </row>
    <row r="855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2"/>
      <c r="K855" s="2"/>
      <c r="L855" s="1"/>
      <c r="M855" s="1"/>
      <c r="N855" s="1"/>
      <c r="O855" s="1"/>
      <c r="P855" s="1"/>
      <c r="Q855" s="1"/>
      <c r="R855" s="1"/>
      <c r="S855" s="1"/>
      <c r="T855" s="1"/>
    </row>
    <row r="85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2"/>
      <c r="K856" s="2"/>
      <c r="L856" s="1"/>
      <c r="M856" s="1"/>
      <c r="N856" s="1"/>
      <c r="O856" s="1"/>
      <c r="P856" s="1"/>
      <c r="Q856" s="1"/>
      <c r="R856" s="1"/>
      <c r="S856" s="1"/>
      <c r="T856" s="1"/>
    </row>
    <row r="857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2"/>
      <c r="K857" s="2"/>
      <c r="L857" s="1"/>
      <c r="M857" s="1"/>
      <c r="N857" s="1"/>
      <c r="O857" s="1"/>
      <c r="P857" s="1"/>
      <c r="Q857" s="1"/>
      <c r="R857" s="1"/>
      <c r="S857" s="1"/>
      <c r="T857" s="1"/>
    </row>
    <row r="858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2"/>
      <c r="K858" s="2"/>
      <c r="L858" s="1"/>
      <c r="M858" s="1"/>
      <c r="N858" s="1"/>
      <c r="O858" s="1"/>
      <c r="P858" s="1"/>
      <c r="Q858" s="1"/>
      <c r="R858" s="1"/>
      <c r="S858" s="1"/>
      <c r="T858" s="1"/>
    </row>
    <row r="859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2"/>
      <c r="K859" s="2"/>
      <c r="L859" s="1"/>
      <c r="M859" s="1"/>
      <c r="N859" s="1"/>
      <c r="O859" s="1"/>
      <c r="P859" s="1"/>
      <c r="Q859" s="1"/>
      <c r="R859" s="1"/>
      <c r="S859" s="1"/>
      <c r="T859" s="1"/>
    </row>
    <row r="860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2"/>
      <c r="K860" s="2"/>
      <c r="L860" s="1"/>
      <c r="M860" s="1"/>
      <c r="N860" s="1"/>
      <c r="O860" s="1"/>
      <c r="P860" s="1"/>
      <c r="Q860" s="1"/>
      <c r="R860" s="1"/>
      <c r="S860" s="1"/>
      <c r="T860" s="1"/>
    </row>
    <row r="861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2"/>
      <c r="K861" s="2"/>
      <c r="L861" s="1"/>
      <c r="M861" s="1"/>
      <c r="N861" s="1"/>
      <c r="O861" s="1"/>
      <c r="P861" s="1"/>
      <c r="Q861" s="1"/>
      <c r="R861" s="1"/>
      <c r="S861" s="1"/>
      <c r="T861" s="1"/>
    </row>
    <row r="862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2"/>
      <c r="K862" s="2"/>
      <c r="L862" s="1"/>
      <c r="M862" s="1"/>
      <c r="N862" s="1"/>
      <c r="O862" s="1"/>
      <c r="P862" s="1"/>
      <c r="Q862" s="1"/>
      <c r="R862" s="1"/>
      <c r="S862" s="1"/>
      <c r="T862" s="1"/>
    </row>
    <row r="86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2"/>
      <c r="K863" s="2"/>
      <c r="L863" s="1"/>
      <c r="M863" s="1"/>
      <c r="N863" s="1"/>
      <c r="O863" s="1"/>
      <c r="P863" s="1"/>
      <c r="Q863" s="1"/>
      <c r="R863" s="1"/>
      <c r="S863" s="1"/>
      <c r="T863" s="1"/>
    </row>
    <row r="864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2"/>
      <c r="K864" s="2"/>
      <c r="L864" s="1"/>
      <c r="M864" s="1"/>
      <c r="N864" s="1"/>
      <c r="O864" s="1"/>
      <c r="P864" s="1"/>
      <c r="Q864" s="1"/>
      <c r="R864" s="1"/>
      <c r="S864" s="1"/>
      <c r="T864" s="1"/>
    </row>
    <row r="865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2"/>
      <c r="K865" s="2"/>
      <c r="L865" s="1"/>
      <c r="M865" s="1"/>
      <c r="N865" s="1"/>
      <c r="O865" s="1"/>
      <c r="P865" s="1"/>
      <c r="Q865" s="1"/>
      <c r="R865" s="1"/>
      <c r="S865" s="1"/>
      <c r="T865" s="1"/>
    </row>
    <row r="86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2"/>
      <c r="K866" s="2"/>
      <c r="L866" s="1"/>
      <c r="M866" s="1"/>
      <c r="N866" s="1"/>
      <c r="O866" s="1"/>
      <c r="P866" s="1"/>
      <c r="Q866" s="1"/>
      <c r="R866" s="1"/>
      <c r="S866" s="1"/>
      <c r="T866" s="1"/>
    </row>
    <row r="867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2"/>
      <c r="K867" s="2"/>
      <c r="L867" s="1"/>
      <c r="M867" s="1"/>
      <c r="N867" s="1"/>
      <c r="O867" s="1"/>
      <c r="P867" s="1"/>
      <c r="Q867" s="1"/>
      <c r="R867" s="1"/>
      <c r="S867" s="1"/>
      <c r="T867" s="1"/>
    </row>
    <row r="868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2"/>
      <c r="K868" s="2"/>
      <c r="L868" s="1"/>
      <c r="M868" s="1"/>
      <c r="N868" s="1"/>
      <c r="O868" s="1"/>
      <c r="P868" s="1"/>
      <c r="Q868" s="1"/>
      <c r="R868" s="1"/>
      <c r="S868" s="1"/>
      <c r="T868" s="1"/>
    </row>
    <row r="869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2"/>
      <c r="K869" s="2"/>
      <c r="L869" s="1"/>
      <c r="M869" s="1"/>
      <c r="N869" s="1"/>
      <c r="O869" s="1"/>
      <c r="P869" s="1"/>
      <c r="Q869" s="1"/>
      <c r="R869" s="1"/>
      <c r="S869" s="1"/>
      <c r="T869" s="1"/>
    </row>
    <row r="870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2"/>
      <c r="K870" s="2"/>
      <c r="L870" s="1"/>
      <c r="M870" s="1"/>
      <c r="N870" s="1"/>
      <c r="O870" s="1"/>
      <c r="P870" s="1"/>
      <c r="Q870" s="1"/>
      <c r="R870" s="1"/>
      <c r="S870" s="1"/>
      <c r="T870" s="1"/>
    </row>
    <row r="871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2"/>
      <c r="K871" s="2"/>
      <c r="L871" s="1"/>
      <c r="M871" s="1"/>
      <c r="N871" s="1"/>
      <c r="O871" s="1"/>
      <c r="P871" s="1"/>
      <c r="Q871" s="1"/>
      <c r="R871" s="1"/>
      <c r="S871" s="1"/>
      <c r="T871" s="1"/>
    </row>
    <row r="872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2"/>
      <c r="K872" s="2"/>
      <c r="L872" s="1"/>
      <c r="M872" s="1"/>
      <c r="N872" s="1"/>
      <c r="O872" s="1"/>
      <c r="P872" s="1"/>
      <c r="Q872" s="1"/>
      <c r="R872" s="1"/>
      <c r="S872" s="1"/>
      <c r="T872" s="1"/>
    </row>
    <row r="87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2"/>
      <c r="K873" s="2"/>
      <c r="L873" s="1"/>
      <c r="M873" s="1"/>
      <c r="N873" s="1"/>
      <c r="O873" s="1"/>
      <c r="P873" s="1"/>
      <c r="Q873" s="1"/>
      <c r="R873" s="1"/>
      <c r="S873" s="1"/>
      <c r="T873" s="1"/>
    </row>
    <row r="874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2"/>
      <c r="K874" s="2"/>
      <c r="L874" s="1"/>
      <c r="M874" s="1"/>
      <c r="N874" s="1"/>
      <c r="O874" s="1"/>
      <c r="P874" s="1"/>
      <c r="Q874" s="1"/>
      <c r="R874" s="1"/>
      <c r="S874" s="1"/>
      <c r="T874" s="1"/>
    </row>
    <row r="875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2"/>
      <c r="K875" s="2"/>
      <c r="L875" s="1"/>
      <c r="M875" s="1"/>
      <c r="N875" s="1"/>
      <c r="O875" s="1"/>
      <c r="P875" s="1"/>
      <c r="Q875" s="1"/>
      <c r="R875" s="1"/>
      <c r="S875" s="1"/>
      <c r="T875" s="1"/>
    </row>
    <row r="87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2"/>
      <c r="K876" s="2"/>
      <c r="L876" s="1"/>
      <c r="M876" s="1"/>
      <c r="N876" s="1"/>
      <c r="O876" s="1"/>
      <c r="P876" s="1"/>
      <c r="Q876" s="1"/>
      <c r="R876" s="1"/>
      <c r="S876" s="1"/>
      <c r="T876" s="1"/>
    </row>
    <row r="877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2"/>
      <c r="K877" s="2"/>
      <c r="L877" s="1"/>
      <c r="M877" s="1"/>
      <c r="N877" s="1"/>
      <c r="O877" s="1"/>
      <c r="P877" s="1"/>
      <c r="Q877" s="1"/>
      <c r="R877" s="1"/>
      <c r="S877" s="1"/>
      <c r="T877" s="1"/>
    </row>
    <row r="878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2"/>
      <c r="K878" s="2"/>
      <c r="L878" s="1"/>
      <c r="M878" s="1"/>
      <c r="N878" s="1"/>
      <c r="O878" s="1"/>
      <c r="P878" s="1"/>
      <c r="Q878" s="1"/>
      <c r="R878" s="1"/>
      <c r="S878" s="1"/>
      <c r="T878" s="1"/>
    </row>
    <row r="879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2"/>
      <c r="K879" s="2"/>
      <c r="L879" s="1"/>
      <c r="M879" s="1"/>
      <c r="N879" s="1"/>
      <c r="O879" s="1"/>
      <c r="P879" s="1"/>
      <c r="Q879" s="1"/>
      <c r="R879" s="1"/>
      <c r="S879" s="1"/>
      <c r="T879" s="1"/>
    </row>
    <row r="880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2"/>
      <c r="K880" s="2"/>
      <c r="L880" s="1"/>
      <c r="M880" s="1"/>
      <c r="N880" s="1"/>
      <c r="O880" s="1"/>
      <c r="P880" s="1"/>
      <c r="Q880" s="1"/>
      <c r="R880" s="1"/>
      <c r="S880" s="1"/>
      <c r="T880" s="1"/>
    </row>
    <row r="881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2"/>
      <c r="K881" s="2"/>
      <c r="L881" s="1"/>
      <c r="M881" s="1"/>
      <c r="N881" s="1"/>
      <c r="O881" s="1"/>
      <c r="P881" s="1"/>
      <c r="Q881" s="1"/>
      <c r="R881" s="1"/>
      <c r="S881" s="1"/>
      <c r="T881" s="1"/>
    </row>
    <row r="882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2"/>
      <c r="K882" s="2"/>
      <c r="L882" s="1"/>
      <c r="M882" s="1"/>
      <c r="N882" s="1"/>
      <c r="O882" s="1"/>
      <c r="P882" s="1"/>
      <c r="Q882" s="1"/>
      <c r="R882" s="1"/>
      <c r="S882" s="1"/>
      <c r="T882" s="1"/>
    </row>
    <row r="88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2"/>
      <c r="K883" s="2"/>
      <c r="L883" s="1"/>
      <c r="M883" s="1"/>
      <c r="N883" s="1"/>
      <c r="O883" s="1"/>
      <c r="P883" s="1"/>
      <c r="Q883" s="1"/>
      <c r="R883" s="1"/>
      <c r="S883" s="1"/>
      <c r="T883" s="1"/>
    </row>
    <row r="884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2"/>
      <c r="K884" s="2"/>
      <c r="L884" s="1"/>
      <c r="M884" s="1"/>
      <c r="N884" s="1"/>
      <c r="O884" s="1"/>
      <c r="P884" s="1"/>
      <c r="Q884" s="1"/>
      <c r="R884" s="1"/>
      <c r="S884" s="1"/>
      <c r="T884" s="1"/>
    </row>
    <row r="885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2"/>
      <c r="K885" s="2"/>
      <c r="L885" s="1"/>
      <c r="M885" s="1"/>
      <c r="N885" s="1"/>
      <c r="O885" s="1"/>
      <c r="P885" s="1"/>
      <c r="Q885" s="1"/>
      <c r="R885" s="1"/>
      <c r="S885" s="1"/>
      <c r="T885" s="1"/>
    </row>
    <row r="88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2"/>
      <c r="K886" s="2"/>
      <c r="L886" s="1"/>
      <c r="M886" s="1"/>
      <c r="N886" s="1"/>
      <c r="O886" s="1"/>
      <c r="P886" s="1"/>
      <c r="Q886" s="1"/>
      <c r="R886" s="1"/>
      <c r="S886" s="1"/>
      <c r="T886" s="1"/>
    </row>
    <row r="887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2"/>
      <c r="K887" s="2"/>
      <c r="L887" s="1"/>
      <c r="M887" s="1"/>
      <c r="N887" s="1"/>
      <c r="O887" s="1"/>
      <c r="P887" s="1"/>
      <c r="Q887" s="1"/>
      <c r="R887" s="1"/>
      <c r="S887" s="1"/>
      <c r="T887" s="1"/>
    </row>
    <row r="888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2"/>
      <c r="K888" s="2"/>
      <c r="L888" s="1"/>
      <c r="M888" s="1"/>
      <c r="N888" s="1"/>
      <c r="O888" s="1"/>
      <c r="P888" s="1"/>
      <c r="Q888" s="1"/>
      <c r="R888" s="1"/>
      <c r="S888" s="1"/>
      <c r="T888" s="1"/>
    </row>
    <row r="889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2"/>
      <c r="K889" s="2"/>
      <c r="L889" s="1"/>
      <c r="M889" s="1"/>
      <c r="N889" s="1"/>
      <c r="O889" s="1"/>
      <c r="P889" s="1"/>
      <c r="Q889" s="1"/>
      <c r="R889" s="1"/>
      <c r="S889" s="1"/>
      <c r="T889" s="1"/>
    </row>
    <row r="890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2"/>
      <c r="K890" s="2"/>
      <c r="L890" s="1"/>
      <c r="M890" s="1"/>
      <c r="N890" s="1"/>
      <c r="O890" s="1"/>
      <c r="P890" s="1"/>
      <c r="Q890" s="1"/>
      <c r="R890" s="1"/>
      <c r="S890" s="1"/>
      <c r="T890" s="1"/>
    </row>
    <row r="891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2"/>
      <c r="K891" s="2"/>
      <c r="L891" s="1"/>
      <c r="M891" s="1"/>
      <c r="N891" s="1"/>
      <c r="O891" s="1"/>
      <c r="P891" s="1"/>
      <c r="Q891" s="1"/>
      <c r="R891" s="1"/>
      <c r="S891" s="1"/>
      <c r="T891" s="1"/>
    </row>
    <row r="892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2"/>
      <c r="K892" s="2"/>
      <c r="L892" s="1"/>
      <c r="M892" s="1"/>
      <c r="N892" s="1"/>
      <c r="O892" s="1"/>
      <c r="P892" s="1"/>
      <c r="Q892" s="1"/>
      <c r="R892" s="1"/>
      <c r="S892" s="1"/>
      <c r="T892" s="1"/>
    </row>
    <row r="89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2"/>
      <c r="K893" s="2"/>
      <c r="L893" s="1"/>
      <c r="M893" s="1"/>
      <c r="N893" s="1"/>
      <c r="O893" s="1"/>
      <c r="P893" s="1"/>
      <c r="Q893" s="1"/>
      <c r="R893" s="1"/>
      <c r="S893" s="1"/>
      <c r="T893" s="1"/>
    </row>
    <row r="894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2"/>
      <c r="K894" s="2"/>
      <c r="L894" s="1"/>
      <c r="M894" s="1"/>
      <c r="N894" s="1"/>
      <c r="O894" s="1"/>
      <c r="P894" s="1"/>
      <c r="Q894" s="1"/>
      <c r="R894" s="1"/>
      <c r="S894" s="1"/>
      <c r="T894" s="1"/>
    </row>
    <row r="895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2"/>
      <c r="K895" s="2"/>
      <c r="L895" s="1"/>
      <c r="M895" s="1"/>
      <c r="N895" s="1"/>
      <c r="O895" s="1"/>
      <c r="P895" s="1"/>
      <c r="Q895" s="1"/>
      <c r="R895" s="1"/>
      <c r="S895" s="1"/>
      <c r="T895" s="1"/>
    </row>
    <row r="89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2"/>
      <c r="K896" s="2"/>
      <c r="L896" s="1"/>
      <c r="M896" s="1"/>
      <c r="N896" s="1"/>
      <c r="O896" s="1"/>
      <c r="P896" s="1"/>
      <c r="Q896" s="1"/>
      <c r="R896" s="1"/>
      <c r="S896" s="1"/>
      <c r="T896" s="1"/>
    </row>
    <row r="897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2"/>
      <c r="K897" s="2"/>
      <c r="L897" s="1"/>
      <c r="M897" s="1"/>
      <c r="N897" s="1"/>
      <c r="O897" s="1"/>
      <c r="P897" s="1"/>
      <c r="Q897" s="1"/>
      <c r="R897" s="1"/>
      <c r="S897" s="1"/>
      <c r="T897" s="1"/>
    </row>
    <row r="898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2"/>
      <c r="K898" s="2"/>
      <c r="L898" s="1"/>
      <c r="M898" s="1"/>
      <c r="N898" s="1"/>
      <c r="O898" s="1"/>
      <c r="P898" s="1"/>
      <c r="Q898" s="1"/>
      <c r="R898" s="1"/>
      <c r="S898" s="1"/>
      <c r="T898" s="1"/>
    </row>
    <row r="899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2"/>
      <c r="K899" s="2"/>
      <c r="L899" s="1"/>
      <c r="M899" s="1"/>
      <c r="N899" s="1"/>
      <c r="O899" s="1"/>
      <c r="P899" s="1"/>
      <c r="Q899" s="1"/>
      <c r="R899" s="1"/>
      <c r="S899" s="1"/>
      <c r="T899" s="1"/>
    </row>
    <row r="900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2"/>
      <c r="K900" s="2"/>
      <c r="L900" s="1"/>
      <c r="M900" s="1"/>
      <c r="N900" s="1"/>
      <c r="O900" s="1"/>
      <c r="P900" s="1"/>
      <c r="Q900" s="1"/>
      <c r="R900" s="1"/>
      <c r="S900" s="1"/>
      <c r="T900" s="1"/>
    </row>
    <row r="901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2"/>
      <c r="K901" s="2"/>
      <c r="L901" s="1"/>
      <c r="M901" s="1"/>
      <c r="N901" s="1"/>
      <c r="O901" s="1"/>
      <c r="P901" s="1"/>
      <c r="Q901" s="1"/>
      <c r="R901" s="1"/>
      <c r="S901" s="1"/>
      <c r="T901" s="1"/>
    </row>
    <row r="902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2"/>
      <c r="K902" s="2"/>
      <c r="L902" s="1"/>
      <c r="M902" s="1"/>
      <c r="N902" s="1"/>
      <c r="O902" s="1"/>
      <c r="P902" s="1"/>
      <c r="Q902" s="1"/>
      <c r="R902" s="1"/>
      <c r="S902" s="1"/>
      <c r="T902" s="1"/>
    </row>
    <row r="90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2"/>
      <c r="K903" s="2"/>
      <c r="L903" s="1"/>
      <c r="M903" s="1"/>
      <c r="N903" s="1"/>
      <c r="O903" s="1"/>
      <c r="P903" s="1"/>
      <c r="Q903" s="1"/>
      <c r="R903" s="1"/>
      <c r="S903" s="1"/>
      <c r="T903" s="1"/>
    </row>
    <row r="904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2"/>
      <c r="K904" s="2"/>
      <c r="L904" s="1"/>
      <c r="M904" s="1"/>
      <c r="N904" s="1"/>
      <c r="O904" s="1"/>
      <c r="P904" s="1"/>
      <c r="Q904" s="1"/>
      <c r="R904" s="1"/>
      <c r="S904" s="1"/>
      <c r="T904" s="1"/>
    </row>
    <row r="905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2"/>
      <c r="K905" s="2"/>
      <c r="L905" s="1"/>
      <c r="M905" s="1"/>
      <c r="N905" s="1"/>
      <c r="O905" s="1"/>
      <c r="P905" s="1"/>
      <c r="Q905" s="1"/>
      <c r="R905" s="1"/>
      <c r="S905" s="1"/>
      <c r="T905" s="1"/>
    </row>
    <row r="90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2"/>
      <c r="K906" s="2"/>
      <c r="L906" s="1"/>
      <c r="M906" s="1"/>
      <c r="N906" s="1"/>
      <c r="O906" s="1"/>
      <c r="P906" s="1"/>
      <c r="Q906" s="1"/>
      <c r="R906" s="1"/>
      <c r="S906" s="1"/>
      <c r="T906" s="1"/>
    </row>
    <row r="907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2"/>
      <c r="K907" s="2"/>
      <c r="L907" s="1"/>
      <c r="M907" s="1"/>
      <c r="N907" s="1"/>
      <c r="O907" s="1"/>
      <c r="P907" s="1"/>
      <c r="Q907" s="1"/>
      <c r="R907" s="1"/>
      <c r="S907" s="1"/>
      <c r="T907" s="1"/>
    </row>
    <row r="908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2"/>
      <c r="K908" s="2"/>
      <c r="L908" s="1"/>
      <c r="M908" s="1"/>
      <c r="N908" s="1"/>
      <c r="O908" s="1"/>
      <c r="P908" s="1"/>
      <c r="Q908" s="1"/>
      <c r="R908" s="1"/>
      <c r="S908" s="1"/>
      <c r="T908" s="1"/>
    </row>
    <row r="909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2"/>
      <c r="K909" s="2"/>
      <c r="L909" s="1"/>
      <c r="M909" s="1"/>
      <c r="N909" s="1"/>
      <c r="O909" s="1"/>
      <c r="P909" s="1"/>
      <c r="Q909" s="1"/>
      <c r="R909" s="1"/>
      <c r="S909" s="1"/>
      <c r="T909" s="1"/>
    </row>
    <row r="910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2"/>
      <c r="K910" s="2"/>
      <c r="L910" s="1"/>
      <c r="M910" s="1"/>
      <c r="N910" s="1"/>
      <c r="O910" s="1"/>
      <c r="P910" s="1"/>
      <c r="Q910" s="1"/>
      <c r="R910" s="1"/>
      <c r="S910" s="1"/>
      <c r="T910" s="1"/>
    </row>
    <row r="911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2"/>
      <c r="K911" s="2"/>
      <c r="L911" s="1"/>
      <c r="M911" s="1"/>
      <c r="N911" s="1"/>
      <c r="O911" s="1"/>
      <c r="P911" s="1"/>
      <c r="Q911" s="1"/>
      <c r="R911" s="1"/>
      <c r="S911" s="1"/>
      <c r="T911" s="1"/>
    </row>
    <row r="912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2"/>
      <c r="K912" s="2"/>
      <c r="L912" s="1"/>
      <c r="M912" s="1"/>
      <c r="N912" s="1"/>
      <c r="O912" s="1"/>
      <c r="P912" s="1"/>
      <c r="Q912" s="1"/>
      <c r="R912" s="1"/>
      <c r="S912" s="1"/>
      <c r="T912" s="1"/>
    </row>
    <row r="91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2"/>
      <c r="K913" s="2"/>
      <c r="L913" s="1"/>
      <c r="M913" s="1"/>
      <c r="N913" s="1"/>
      <c r="O913" s="1"/>
      <c r="P913" s="1"/>
      <c r="Q913" s="1"/>
      <c r="R913" s="1"/>
      <c r="S913" s="1"/>
      <c r="T913" s="1"/>
    </row>
    <row r="914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2"/>
      <c r="K914" s="2"/>
      <c r="L914" s="1"/>
      <c r="M914" s="1"/>
      <c r="N914" s="1"/>
      <c r="O914" s="1"/>
      <c r="P914" s="1"/>
      <c r="Q914" s="1"/>
      <c r="R914" s="1"/>
      <c r="S914" s="1"/>
      <c r="T914" s="1"/>
    </row>
    <row r="915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2"/>
      <c r="K915" s="2"/>
      <c r="L915" s="1"/>
      <c r="M915" s="1"/>
      <c r="N915" s="1"/>
      <c r="O915" s="1"/>
      <c r="P915" s="1"/>
      <c r="Q915" s="1"/>
      <c r="R915" s="1"/>
      <c r="S915" s="1"/>
      <c r="T915" s="1"/>
    </row>
    <row r="91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2"/>
      <c r="K916" s="2"/>
      <c r="L916" s="1"/>
      <c r="M916" s="1"/>
      <c r="N916" s="1"/>
      <c r="O916" s="1"/>
      <c r="P916" s="1"/>
      <c r="Q916" s="1"/>
      <c r="R916" s="1"/>
      <c r="S916" s="1"/>
      <c r="T916" s="1"/>
    </row>
    <row r="917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2"/>
      <c r="K917" s="2"/>
      <c r="L917" s="1"/>
      <c r="M917" s="1"/>
      <c r="N917" s="1"/>
      <c r="O917" s="1"/>
      <c r="P917" s="1"/>
      <c r="Q917" s="1"/>
      <c r="R917" s="1"/>
      <c r="S917" s="1"/>
      <c r="T917" s="1"/>
    </row>
    <row r="918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2"/>
      <c r="K918" s="2"/>
      <c r="L918" s="1"/>
      <c r="M918" s="1"/>
      <c r="N918" s="1"/>
      <c r="O918" s="1"/>
      <c r="P918" s="1"/>
      <c r="Q918" s="1"/>
      <c r="R918" s="1"/>
      <c r="S918" s="1"/>
      <c r="T918" s="1"/>
    </row>
    <row r="919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2"/>
      <c r="K919" s="2"/>
      <c r="L919" s="1"/>
      <c r="M919" s="1"/>
      <c r="N919" s="1"/>
      <c r="O919" s="1"/>
      <c r="P919" s="1"/>
      <c r="Q919" s="1"/>
      <c r="R919" s="1"/>
      <c r="S919" s="1"/>
      <c r="T919" s="1"/>
    </row>
    <row r="920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2"/>
      <c r="K920" s="2"/>
      <c r="L920" s="1"/>
      <c r="M920" s="1"/>
      <c r="N920" s="1"/>
      <c r="O920" s="1"/>
      <c r="P920" s="1"/>
      <c r="Q920" s="1"/>
      <c r="R920" s="1"/>
      <c r="S920" s="1"/>
      <c r="T920" s="1"/>
    </row>
    <row r="921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2"/>
      <c r="K921" s="2"/>
      <c r="L921" s="1"/>
      <c r="M921" s="1"/>
      <c r="N921" s="1"/>
      <c r="O921" s="1"/>
      <c r="P921" s="1"/>
      <c r="Q921" s="1"/>
      <c r="R921" s="1"/>
      <c r="S921" s="1"/>
      <c r="T921" s="1"/>
    </row>
    <row r="922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2"/>
      <c r="K922" s="2"/>
      <c r="L922" s="1"/>
      <c r="M922" s="1"/>
      <c r="N922" s="1"/>
      <c r="O922" s="1"/>
      <c r="P922" s="1"/>
      <c r="Q922" s="1"/>
      <c r="R922" s="1"/>
      <c r="S922" s="1"/>
      <c r="T922" s="1"/>
    </row>
    <row r="92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2"/>
      <c r="K923" s="2"/>
      <c r="L923" s="1"/>
      <c r="M923" s="1"/>
      <c r="N923" s="1"/>
      <c r="O923" s="1"/>
      <c r="P923" s="1"/>
      <c r="Q923" s="1"/>
      <c r="R923" s="1"/>
      <c r="S923" s="1"/>
      <c r="T923" s="1"/>
    </row>
    <row r="924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2"/>
      <c r="K924" s="2"/>
      <c r="L924" s="1"/>
      <c r="M924" s="1"/>
      <c r="N924" s="1"/>
      <c r="O924" s="1"/>
      <c r="P924" s="1"/>
      <c r="Q924" s="1"/>
      <c r="R924" s="1"/>
      <c r="S924" s="1"/>
      <c r="T924" s="1"/>
    </row>
    <row r="925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2"/>
      <c r="K925" s="2"/>
      <c r="L925" s="1"/>
      <c r="M925" s="1"/>
      <c r="N925" s="1"/>
      <c r="O925" s="1"/>
      <c r="P925" s="1"/>
      <c r="Q925" s="1"/>
      <c r="R925" s="1"/>
      <c r="S925" s="1"/>
      <c r="T925" s="1"/>
    </row>
    <row r="9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2"/>
      <c r="K926" s="2"/>
      <c r="L926" s="1"/>
      <c r="M926" s="1"/>
      <c r="N926" s="1"/>
      <c r="O926" s="1"/>
      <c r="P926" s="1"/>
      <c r="Q926" s="1"/>
      <c r="R926" s="1"/>
      <c r="S926" s="1"/>
      <c r="T926" s="1"/>
    </row>
    <row r="927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2"/>
      <c r="K927" s="2"/>
      <c r="L927" s="1"/>
      <c r="M927" s="1"/>
      <c r="N927" s="1"/>
      <c r="O927" s="1"/>
      <c r="P927" s="1"/>
      <c r="Q927" s="1"/>
      <c r="R927" s="1"/>
      <c r="S927" s="1"/>
      <c r="T927" s="1"/>
    </row>
    <row r="928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2"/>
      <c r="K928" s="2"/>
      <c r="L928" s="1"/>
      <c r="M928" s="1"/>
      <c r="N928" s="1"/>
      <c r="O928" s="1"/>
      <c r="P928" s="1"/>
      <c r="Q928" s="1"/>
      <c r="R928" s="1"/>
      <c r="S928" s="1"/>
      <c r="T928" s="1"/>
    </row>
    <row r="929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2"/>
      <c r="K929" s="2"/>
      <c r="L929" s="1"/>
      <c r="M929" s="1"/>
      <c r="N929" s="1"/>
      <c r="O929" s="1"/>
      <c r="P929" s="1"/>
      <c r="Q929" s="1"/>
      <c r="R929" s="1"/>
      <c r="S929" s="1"/>
      <c r="T929" s="1"/>
    </row>
    <row r="930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2"/>
      <c r="K930" s="2"/>
      <c r="L930" s="1"/>
      <c r="M930" s="1"/>
      <c r="N930" s="1"/>
      <c r="O930" s="1"/>
      <c r="P930" s="1"/>
      <c r="Q930" s="1"/>
      <c r="R930" s="1"/>
      <c r="S930" s="1"/>
      <c r="T930" s="1"/>
    </row>
    <row r="931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2"/>
      <c r="K931" s="2"/>
      <c r="L931" s="1"/>
      <c r="M931" s="1"/>
      <c r="N931" s="1"/>
      <c r="O931" s="1"/>
      <c r="P931" s="1"/>
      <c r="Q931" s="1"/>
      <c r="R931" s="1"/>
      <c r="S931" s="1"/>
      <c r="T931" s="1"/>
    </row>
    <row r="932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2"/>
      <c r="K932" s="2"/>
      <c r="L932" s="1"/>
      <c r="M932" s="1"/>
      <c r="N932" s="1"/>
      <c r="O932" s="1"/>
      <c r="P932" s="1"/>
      <c r="Q932" s="1"/>
      <c r="R932" s="1"/>
      <c r="S932" s="1"/>
      <c r="T932" s="1"/>
    </row>
    <row r="9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2"/>
      <c r="K933" s="2"/>
      <c r="L933" s="1"/>
      <c r="M933" s="1"/>
      <c r="N933" s="1"/>
      <c r="O933" s="1"/>
      <c r="P933" s="1"/>
      <c r="Q933" s="1"/>
      <c r="R933" s="1"/>
      <c r="S933" s="1"/>
      <c r="T933" s="1"/>
    </row>
    <row r="934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2"/>
      <c r="K934" s="2"/>
      <c r="L934" s="1"/>
      <c r="M934" s="1"/>
      <c r="N934" s="1"/>
      <c r="O934" s="1"/>
      <c r="P934" s="1"/>
      <c r="Q934" s="1"/>
      <c r="R934" s="1"/>
      <c r="S934" s="1"/>
      <c r="T934" s="1"/>
    </row>
    <row r="935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2"/>
      <c r="K935" s="2"/>
      <c r="L935" s="1"/>
      <c r="M935" s="1"/>
      <c r="N935" s="1"/>
      <c r="O935" s="1"/>
      <c r="P935" s="1"/>
      <c r="Q935" s="1"/>
      <c r="R935" s="1"/>
      <c r="S935" s="1"/>
      <c r="T935" s="1"/>
    </row>
    <row r="93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2"/>
      <c r="K936" s="2"/>
      <c r="L936" s="1"/>
      <c r="M936" s="1"/>
      <c r="N936" s="1"/>
      <c r="O936" s="1"/>
      <c r="P936" s="1"/>
      <c r="Q936" s="1"/>
      <c r="R936" s="1"/>
      <c r="S936" s="1"/>
      <c r="T936" s="1"/>
    </row>
    <row r="937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2"/>
      <c r="K937" s="2"/>
      <c r="L937" s="1"/>
      <c r="M937" s="1"/>
      <c r="N937" s="1"/>
      <c r="O937" s="1"/>
      <c r="P937" s="1"/>
      <c r="Q937" s="1"/>
      <c r="R937" s="1"/>
      <c r="S937" s="1"/>
      <c r="T937" s="1"/>
    </row>
    <row r="938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2"/>
      <c r="K938" s="2"/>
      <c r="L938" s="1"/>
      <c r="M938" s="1"/>
      <c r="N938" s="1"/>
      <c r="O938" s="1"/>
      <c r="P938" s="1"/>
      <c r="Q938" s="1"/>
      <c r="R938" s="1"/>
      <c r="S938" s="1"/>
      <c r="T938" s="1"/>
    </row>
    <row r="939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2"/>
      <c r="K939" s="2"/>
      <c r="L939" s="1"/>
      <c r="M939" s="1"/>
      <c r="N939" s="1"/>
      <c r="O939" s="1"/>
      <c r="P939" s="1"/>
      <c r="Q939" s="1"/>
      <c r="R939" s="1"/>
      <c r="S939" s="1"/>
      <c r="T939" s="1"/>
    </row>
    <row r="940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2"/>
      <c r="K940" s="2"/>
      <c r="L940" s="1"/>
      <c r="M940" s="1"/>
      <c r="N940" s="1"/>
      <c r="O940" s="1"/>
      <c r="P940" s="1"/>
      <c r="Q940" s="1"/>
      <c r="R940" s="1"/>
      <c r="S940" s="1"/>
      <c r="T940" s="1"/>
    </row>
    <row r="941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2"/>
      <c r="K941" s="2"/>
      <c r="L941" s="1"/>
      <c r="M941" s="1"/>
      <c r="N941" s="1"/>
      <c r="O941" s="1"/>
      <c r="P941" s="1"/>
      <c r="Q941" s="1"/>
      <c r="R941" s="1"/>
      <c r="S941" s="1"/>
      <c r="T941" s="1"/>
    </row>
    <row r="942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2"/>
      <c r="K942" s="2"/>
      <c r="L942" s="1"/>
      <c r="M942" s="1"/>
      <c r="N942" s="1"/>
      <c r="O942" s="1"/>
      <c r="P942" s="1"/>
      <c r="Q942" s="1"/>
      <c r="R942" s="1"/>
      <c r="S942" s="1"/>
      <c r="T942" s="1"/>
    </row>
    <row r="94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2"/>
      <c r="K943" s="2"/>
      <c r="L943" s="1"/>
      <c r="M943" s="1"/>
      <c r="N943" s="1"/>
      <c r="O943" s="1"/>
      <c r="P943" s="1"/>
      <c r="Q943" s="1"/>
      <c r="R943" s="1"/>
      <c r="S943" s="1"/>
      <c r="T943" s="1"/>
    </row>
    <row r="944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2"/>
      <c r="K944" s="2"/>
      <c r="L944" s="1"/>
      <c r="M944" s="1"/>
      <c r="N944" s="1"/>
      <c r="O944" s="1"/>
      <c r="P944" s="1"/>
      <c r="Q944" s="1"/>
      <c r="R944" s="1"/>
      <c r="S944" s="1"/>
      <c r="T944" s="1"/>
    </row>
    <row r="945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2"/>
      <c r="K945" s="2"/>
      <c r="L945" s="1"/>
      <c r="M945" s="1"/>
      <c r="N945" s="1"/>
      <c r="O945" s="1"/>
      <c r="P945" s="1"/>
      <c r="Q945" s="1"/>
      <c r="R945" s="1"/>
      <c r="S945" s="1"/>
      <c r="T945" s="1"/>
    </row>
    <row r="94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2"/>
      <c r="K946" s="2"/>
      <c r="L946" s="1"/>
      <c r="M946" s="1"/>
      <c r="N946" s="1"/>
      <c r="O946" s="1"/>
      <c r="P946" s="1"/>
      <c r="Q946" s="1"/>
      <c r="R946" s="1"/>
      <c r="S946" s="1"/>
      <c r="T946" s="1"/>
    </row>
    <row r="947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2"/>
      <c r="K947" s="2"/>
      <c r="L947" s="1"/>
      <c r="M947" s="1"/>
      <c r="N947" s="1"/>
      <c r="O947" s="1"/>
      <c r="P947" s="1"/>
      <c r="Q947" s="1"/>
      <c r="R947" s="1"/>
      <c r="S947" s="1"/>
      <c r="T947" s="1"/>
    </row>
    <row r="948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2"/>
      <c r="K948" s="2"/>
      <c r="L948" s="1"/>
      <c r="M948" s="1"/>
      <c r="N948" s="1"/>
      <c r="O948" s="1"/>
      <c r="P948" s="1"/>
      <c r="Q948" s="1"/>
      <c r="R948" s="1"/>
      <c r="S948" s="1"/>
      <c r="T948" s="1"/>
    </row>
    <row r="949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2"/>
      <c r="K949" s="2"/>
      <c r="L949" s="1"/>
      <c r="M949" s="1"/>
      <c r="N949" s="1"/>
      <c r="O949" s="1"/>
      <c r="P949" s="1"/>
      <c r="Q949" s="1"/>
      <c r="R949" s="1"/>
      <c r="S949" s="1"/>
      <c r="T949" s="1"/>
    </row>
    <row r="950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2"/>
      <c r="K950" s="2"/>
      <c r="L950" s="1"/>
      <c r="M950" s="1"/>
      <c r="N950" s="1"/>
      <c r="O950" s="1"/>
      <c r="P950" s="1"/>
      <c r="Q950" s="1"/>
      <c r="R950" s="1"/>
      <c r="S950" s="1"/>
      <c r="T950" s="1"/>
    </row>
    <row r="951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2"/>
      <c r="K951" s="2"/>
      <c r="L951" s="1"/>
      <c r="M951" s="1"/>
      <c r="N951" s="1"/>
      <c r="O951" s="1"/>
      <c r="P951" s="1"/>
      <c r="Q951" s="1"/>
      <c r="R951" s="1"/>
      <c r="S951" s="1"/>
      <c r="T951" s="1"/>
    </row>
    <row r="952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2"/>
      <c r="K952" s="2"/>
      <c r="L952" s="1"/>
      <c r="M952" s="1"/>
      <c r="N952" s="1"/>
      <c r="O952" s="1"/>
      <c r="P952" s="1"/>
      <c r="Q952" s="1"/>
      <c r="R952" s="1"/>
      <c r="S952" s="1"/>
      <c r="T952" s="1"/>
    </row>
    <row r="95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2"/>
      <c r="K953" s="2"/>
      <c r="L953" s="1"/>
      <c r="M953" s="1"/>
      <c r="N953" s="1"/>
      <c r="O953" s="1"/>
      <c r="P953" s="1"/>
      <c r="Q953" s="1"/>
      <c r="R953" s="1"/>
      <c r="S953" s="1"/>
      <c r="T953" s="1"/>
    </row>
    <row r="954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2"/>
      <c r="K954" s="2"/>
      <c r="L954" s="1"/>
      <c r="M954" s="1"/>
      <c r="N954" s="1"/>
      <c r="O954" s="1"/>
      <c r="P954" s="1"/>
      <c r="Q954" s="1"/>
      <c r="R954" s="1"/>
      <c r="S954" s="1"/>
      <c r="T954" s="1"/>
    </row>
    <row r="955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2"/>
      <c r="K955" s="2"/>
      <c r="L955" s="1"/>
      <c r="M955" s="1"/>
      <c r="N955" s="1"/>
      <c r="O955" s="1"/>
      <c r="P955" s="1"/>
      <c r="Q955" s="1"/>
      <c r="R955" s="1"/>
      <c r="S955" s="1"/>
      <c r="T955" s="1"/>
    </row>
    <row r="95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2"/>
      <c r="K956" s="2"/>
      <c r="L956" s="1"/>
      <c r="M956" s="1"/>
      <c r="N956" s="1"/>
      <c r="O956" s="1"/>
      <c r="P956" s="1"/>
      <c r="Q956" s="1"/>
      <c r="R956" s="1"/>
      <c r="S956" s="1"/>
      <c r="T956" s="1"/>
    </row>
    <row r="957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2"/>
      <c r="K957" s="2"/>
      <c r="L957" s="1"/>
      <c r="M957" s="1"/>
      <c r="N957" s="1"/>
      <c r="O957" s="1"/>
      <c r="P957" s="1"/>
      <c r="Q957" s="1"/>
      <c r="R957" s="1"/>
      <c r="S957" s="1"/>
      <c r="T957" s="1"/>
    </row>
    <row r="958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2"/>
      <c r="K958" s="2"/>
      <c r="L958" s="1"/>
      <c r="M958" s="1"/>
      <c r="N958" s="1"/>
      <c r="O958" s="1"/>
      <c r="P958" s="1"/>
      <c r="Q958" s="1"/>
      <c r="R958" s="1"/>
      <c r="S958" s="1"/>
      <c r="T958" s="1"/>
    </row>
    <row r="959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2"/>
      <c r="K959" s="2"/>
      <c r="L959" s="1"/>
      <c r="M959" s="1"/>
      <c r="N959" s="1"/>
      <c r="O959" s="1"/>
      <c r="P959" s="1"/>
      <c r="Q959" s="1"/>
      <c r="R959" s="1"/>
      <c r="S959" s="1"/>
      <c r="T959" s="1"/>
    </row>
    <row r="960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2"/>
      <c r="K960" s="2"/>
      <c r="L960" s="1"/>
      <c r="M960" s="1"/>
      <c r="N960" s="1"/>
      <c r="O960" s="1"/>
      <c r="P960" s="1"/>
      <c r="Q960" s="1"/>
      <c r="R960" s="1"/>
      <c r="S960" s="1"/>
      <c r="T960" s="1"/>
    </row>
    <row r="961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2"/>
      <c r="K961" s="2"/>
      <c r="L961" s="1"/>
      <c r="M961" s="1"/>
      <c r="N961" s="1"/>
      <c r="O961" s="1"/>
      <c r="P961" s="1"/>
      <c r="Q961" s="1"/>
      <c r="R961" s="1"/>
      <c r="S961" s="1"/>
      <c r="T961" s="1"/>
    </row>
    <row r="962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2"/>
      <c r="K962" s="2"/>
      <c r="L962" s="1"/>
      <c r="M962" s="1"/>
      <c r="N962" s="1"/>
      <c r="O962" s="1"/>
      <c r="P962" s="1"/>
      <c r="Q962" s="1"/>
      <c r="R962" s="1"/>
      <c r="S962" s="1"/>
      <c r="T962" s="1"/>
    </row>
    <row r="96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2"/>
      <c r="K963" s="2"/>
      <c r="L963" s="1"/>
      <c r="M963" s="1"/>
      <c r="N963" s="1"/>
      <c r="O963" s="1"/>
      <c r="P963" s="1"/>
      <c r="Q963" s="1"/>
      <c r="R963" s="1"/>
      <c r="S963" s="1"/>
      <c r="T963" s="1"/>
    </row>
    <row r="964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2"/>
      <c r="K964" s="2"/>
      <c r="L964" s="1"/>
      <c r="M964" s="1"/>
      <c r="N964" s="1"/>
      <c r="O964" s="1"/>
      <c r="P964" s="1"/>
      <c r="Q964" s="1"/>
      <c r="R964" s="1"/>
      <c r="S964" s="1"/>
      <c r="T964" s="1"/>
    </row>
    <row r="965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2"/>
      <c r="K965" s="2"/>
      <c r="L965" s="1"/>
      <c r="M965" s="1"/>
      <c r="N965" s="1"/>
      <c r="O965" s="1"/>
      <c r="P965" s="1"/>
      <c r="Q965" s="1"/>
      <c r="R965" s="1"/>
      <c r="S965" s="1"/>
      <c r="T965" s="1"/>
    </row>
    <row r="96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2"/>
      <c r="K966" s="2"/>
      <c r="L966" s="1"/>
      <c r="M966" s="1"/>
      <c r="N966" s="1"/>
      <c r="O966" s="1"/>
      <c r="P966" s="1"/>
      <c r="Q966" s="1"/>
      <c r="R966" s="1"/>
      <c r="S966" s="1"/>
      <c r="T966" s="1"/>
    </row>
    <row r="967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2"/>
      <c r="K967" s="2"/>
      <c r="L967" s="1"/>
      <c r="M967" s="1"/>
      <c r="N967" s="1"/>
      <c r="O967" s="1"/>
      <c r="P967" s="1"/>
      <c r="Q967" s="1"/>
      <c r="R967" s="1"/>
      <c r="S967" s="1"/>
      <c r="T967" s="1"/>
    </row>
    <row r="968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2"/>
      <c r="K968" s="2"/>
      <c r="L968" s="1"/>
      <c r="M968" s="1"/>
      <c r="N968" s="1"/>
      <c r="O968" s="1"/>
      <c r="P968" s="1"/>
      <c r="Q968" s="1"/>
      <c r="R968" s="1"/>
      <c r="S968" s="1"/>
      <c r="T968" s="1"/>
    </row>
    <row r="969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2"/>
      <c r="K969" s="2"/>
      <c r="L969" s="1"/>
      <c r="M969" s="1"/>
      <c r="N969" s="1"/>
      <c r="O969" s="1"/>
      <c r="P969" s="1"/>
      <c r="Q969" s="1"/>
      <c r="R969" s="1"/>
      <c r="S969" s="1"/>
      <c r="T969" s="1"/>
    </row>
    <row r="970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2"/>
      <c r="K970" s="2"/>
      <c r="L970" s="1"/>
      <c r="M970" s="1"/>
      <c r="N970" s="1"/>
      <c r="O970" s="1"/>
      <c r="P970" s="1"/>
      <c r="Q970" s="1"/>
      <c r="R970" s="1"/>
      <c r="S970" s="1"/>
      <c r="T970" s="1"/>
    </row>
    <row r="971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2"/>
      <c r="K971" s="2"/>
      <c r="L971" s="1"/>
      <c r="M971" s="1"/>
      <c r="N971" s="1"/>
      <c r="O971" s="1"/>
      <c r="P971" s="1"/>
      <c r="Q971" s="1"/>
      <c r="R971" s="1"/>
      <c r="S971" s="1"/>
      <c r="T971" s="1"/>
    </row>
    <row r="972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2"/>
      <c r="K972" s="2"/>
      <c r="L972" s="1"/>
      <c r="M972" s="1"/>
      <c r="N972" s="1"/>
      <c r="O972" s="1"/>
      <c r="P972" s="1"/>
      <c r="Q972" s="1"/>
      <c r="R972" s="1"/>
      <c r="S972" s="1"/>
      <c r="T972" s="1"/>
    </row>
    <row r="97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2"/>
      <c r="K973" s="2"/>
      <c r="L973" s="1"/>
      <c r="M973" s="1"/>
      <c r="N973" s="1"/>
      <c r="O973" s="1"/>
      <c r="P973" s="1"/>
      <c r="Q973" s="1"/>
      <c r="R973" s="1"/>
      <c r="S973" s="1"/>
      <c r="T973" s="1"/>
    </row>
    <row r="974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2"/>
      <c r="K974" s="2"/>
      <c r="L974" s="1"/>
      <c r="M974" s="1"/>
      <c r="N974" s="1"/>
      <c r="O974" s="1"/>
      <c r="P974" s="1"/>
      <c r="Q974" s="1"/>
      <c r="R974" s="1"/>
      <c r="S974" s="1"/>
      <c r="T974" s="1"/>
    </row>
    <row r="975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2"/>
      <c r="K975" s="2"/>
      <c r="L975" s="1"/>
      <c r="M975" s="1"/>
      <c r="N975" s="1"/>
      <c r="O975" s="1"/>
      <c r="P975" s="1"/>
      <c r="Q975" s="1"/>
      <c r="R975" s="1"/>
      <c r="S975" s="1"/>
      <c r="T975" s="1"/>
    </row>
    <row r="97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2"/>
      <c r="K976" s="2"/>
      <c r="L976" s="1"/>
      <c r="M976" s="1"/>
      <c r="N976" s="1"/>
      <c r="O976" s="1"/>
      <c r="P976" s="1"/>
      <c r="Q976" s="1"/>
      <c r="R976" s="1"/>
      <c r="S976" s="1"/>
      <c r="T976" s="1"/>
    </row>
    <row r="977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2"/>
      <c r="K977" s="2"/>
      <c r="L977" s="1"/>
      <c r="M977" s="1"/>
      <c r="N977" s="1"/>
      <c r="O977" s="1"/>
      <c r="P977" s="1"/>
      <c r="Q977" s="1"/>
      <c r="R977" s="1"/>
      <c r="S977" s="1"/>
      <c r="T977" s="1"/>
    </row>
    <row r="978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2"/>
      <c r="K978" s="2"/>
      <c r="L978" s="1"/>
      <c r="M978" s="1"/>
      <c r="N978" s="1"/>
      <c r="O978" s="1"/>
      <c r="P978" s="1"/>
      <c r="Q978" s="1"/>
      <c r="R978" s="1"/>
      <c r="S978" s="1"/>
      <c r="T978" s="1"/>
    </row>
    <row r="979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2"/>
      <c r="K979" s="2"/>
      <c r="L979" s="1"/>
      <c r="M979" s="1"/>
      <c r="N979" s="1"/>
      <c r="O979" s="1"/>
      <c r="P979" s="1"/>
      <c r="Q979" s="1"/>
      <c r="R979" s="1"/>
      <c r="S979" s="1"/>
      <c r="T979" s="1"/>
    </row>
    <row r="980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2"/>
      <c r="K980" s="2"/>
      <c r="L980" s="1"/>
      <c r="M980" s="1"/>
      <c r="N980" s="1"/>
      <c r="O980" s="1"/>
      <c r="P980" s="1"/>
      <c r="Q980" s="1"/>
      <c r="R980" s="1"/>
      <c r="S980" s="1"/>
      <c r="T980" s="1"/>
    </row>
    <row r="981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2"/>
      <c r="K981" s="2"/>
      <c r="L981" s="1"/>
      <c r="M981" s="1"/>
      <c r="N981" s="1"/>
      <c r="O981" s="1"/>
      <c r="P981" s="1"/>
      <c r="Q981" s="1"/>
      <c r="R981" s="1"/>
      <c r="S981" s="1"/>
      <c r="T981" s="1"/>
    </row>
    <row r="982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2"/>
      <c r="K982" s="2"/>
      <c r="L982" s="1"/>
      <c r="M982" s="1"/>
      <c r="N982" s="1"/>
      <c r="O982" s="1"/>
      <c r="P982" s="1"/>
      <c r="Q982" s="1"/>
      <c r="R982" s="1"/>
      <c r="S982" s="1"/>
      <c r="T982" s="1"/>
    </row>
    <row r="98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2"/>
      <c r="K983" s="2"/>
      <c r="L983" s="1"/>
      <c r="M983" s="1"/>
      <c r="N983" s="1"/>
      <c r="O983" s="1"/>
      <c r="P983" s="1"/>
      <c r="Q983" s="1"/>
      <c r="R983" s="1"/>
      <c r="S983" s="1"/>
      <c r="T983" s="1"/>
    </row>
    <row r="984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2"/>
      <c r="K984" s="2"/>
      <c r="L984" s="1"/>
      <c r="M984" s="1"/>
      <c r="N984" s="1"/>
      <c r="O984" s="1"/>
      <c r="P984" s="1"/>
      <c r="Q984" s="1"/>
      <c r="R984" s="1"/>
      <c r="S984" s="1"/>
      <c r="T984" s="1"/>
    </row>
    <row r="985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2"/>
      <c r="K985" s="2"/>
      <c r="L985" s="1"/>
      <c r="M985" s="1"/>
      <c r="N985" s="1"/>
      <c r="O985" s="1"/>
      <c r="P985" s="1"/>
      <c r="Q985" s="1"/>
      <c r="R985" s="1"/>
      <c r="S985" s="1"/>
      <c r="T985" s="1"/>
    </row>
    <row r="98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2"/>
      <c r="K986" s="2"/>
      <c r="L986" s="1"/>
      <c r="M986" s="1"/>
      <c r="N986" s="1"/>
      <c r="O986" s="1"/>
      <c r="P986" s="1"/>
      <c r="Q986" s="1"/>
      <c r="R986" s="1"/>
      <c r="S986" s="1"/>
      <c r="T986" s="1"/>
    </row>
    <row r="987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2"/>
      <c r="K987" s="2"/>
      <c r="L987" s="1"/>
      <c r="M987" s="1"/>
      <c r="N987" s="1"/>
      <c r="O987" s="1"/>
      <c r="P987" s="1"/>
      <c r="Q987" s="1"/>
      <c r="R987" s="1"/>
      <c r="S987" s="1"/>
      <c r="T987" s="1"/>
    </row>
    <row r="988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2"/>
      <c r="K988" s="2"/>
      <c r="L988" s="1"/>
      <c r="M988" s="1"/>
      <c r="N988" s="1"/>
      <c r="O988" s="1"/>
      <c r="P988" s="1"/>
      <c r="Q988" s="1"/>
      <c r="R988" s="1"/>
      <c r="S988" s="1"/>
      <c r="T988" s="1"/>
    </row>
    <row r="989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2"/>
      <c r="K989" s="2"/>
      <c r="L989" s="1"/>
      <c r="M989" s="1"/>
      <c r="N989" s="1"/>
      <c r="O989" s="1"/>
      <c r="P989" s="1"/>
      <c r="Q989" s="1"/>
      <c r="R989" s="1"/>
      <c r="S989" s="1"/>
      <c r="T989" s="1"/>
    </row>
    <row r="990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2"/>
      <c r="K990" s="2"/>
      <c r="L990" s="1"/>
      <c r="M990" s="1"/>
      <c r="N990" s="1"/>
      <c r="O990" s="1"/>
      <c r="P990" s="1"/>
      <c r="Q990" s="1"/>
      <c r="R990" s="1"/>
      <c r="S990" s="1"/>
      <c r="T990" s="1"/>
    </row>
    <row r="991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2"/>
      <c r="K991" s="2"/>
      <c r="L991" s="1"/>
      <c r="M991" s="1"/>
      <c r="N991" s="1"/>
      <c r="O991" s="1"/>
      <c r="P991" s="1"/>
      <c r="Q991" s="1"/>
      <c r="R991" s="1"/>
      <c r="S991" s="1"/>
      <c r="T991" s="1"/>
    </row>
    <row r="992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2"/>
      <c r="K992" s="2"/>
      <c r="L992" s="1"/>
      <c r="M992" s="1"/>
      <c r="N992" s="1"/>
      <c r="O992" s="1"/>
      <c r="P992" s="1"/>
      <c r="Q992" s="1"/>
      <c r="R992" s="1"/>
      <c r="S992" s="1"/>
      <c r="T992" s="1"/>
    </row>
    <row r="99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2"/>
      <c r="K993" s="2"/>
      <c r="L993" s="1"/>
      <c r="M993" s="1"/>
      <c r="N993" s="1"/>
      <c r="O993" s="1"/>
      <c r="P993" s="1"/>
      <c r="Q993" s="1"/>
      <c r="R993" s="1"/>
      <c r="S993" s="1"/>
      <c r="T993" s="1"/>
    </row>
    <row r="994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2"/>
      <c r="K994" s="2"/>
      <c r="L994" s="1"/>
      <c r="M994" s="1"/>
      <c r="N994" s="1"/>
      <c r="O994" s="1"/>
      <c r="P994" s="1"/>
      <c r="Q994" s="1"/>
      <c r="R994" s="1"/>
      <c r="S994" s="1"/>
      <c r="T994" s="1"/>
    </row>
    <row r="995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2"/>
      <c r="K995" s="2"/>
      <c r="L995" s="1"/>
      <c r="M995" s="1"/>
      <c r="N995" s="1"/>
      <c r="O995" s="1"/>
      <c r="P995" s="1"/>
      <c r="Q995" s="1"/>
      <c r="R995" s="1"/>
      <c r="S995" s="1"/>
      <c r="T995" s="1"/>
    </row>
    <row r="99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2"/>
      <c r="K996" s="2"/>
      <c r="L996" s="1"/>
      <c r="M996" s="1"/>
      <c r="N996" s="1"/>
      <c r="O996" s="1"/>
      <c r="P996" s="1"/>
      <c r="Q996" s="1"/>
      <c r="R996" s="1"/>
      <c r="S996" s="1"/>
      <c r="T996" s="1"/>
    </row>
    <row r="997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2"/>
      <c r="K997" s="2"/>
      <c r="L997" s="1"/>
      <c r="M997" s="1"/>
      <c r="N997" s="1"/>
      <c r="O997" s="1"/>
      <c r="P997" s="1"/>
      <c r="Q997" s="1"/>
      <c r="R997" s="1"/>
      <c r="S997" s="1"/>
      <c r="T997" s="1"/>
    </row>
    <row r="998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2"/>
      <c r="K998" s="2"/>
      <c r="L998" s="1"/>
      <c r="M998" s="1"/>
      <c r="N998" s="1"/>
      <c r="O998" s="1"/>
      <c r="P998" s="1"/>
      <c r="Q998" s="1"/>
      <c r="R998" s="1"/>
      <c r="S998" s="1"/>
      <c r="T998" s="1"/>
    </row>
    <row r="999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2"/>
      <c r="K999" s="2"/>
      <c r="L999" s="1"/>
      <c r="M999" s="1"/>
      <c r="N999" s="1"/>
      <c r="O999" s="1"/>
      <c r="P999" s="1"/>
      <c r="Q999" s="1"/>
      <c r="R999" s="1"/>
      <c r="S999" s="1"/>
      <c r="T999" s="1"/>
    </row>
    <row r="1000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2"/>
      <c r="K1000" s="2"/>
      <c r="L1000" s="1"/>
      <c r="M1000" s="1"/>
      <c r="N1000" s="1"/>
      <c r="O1000" s="1"/>
      <c r="P1000" s="1"/>
      <c r="Q1000" s="1"/>
      <c r="R1000" s="1"/>
      <c r="S1000" s="1"/>
      <c r="T1000" s="1"/>
    </row>
    <row r="1001" ht="18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2"/>
      <c r="K1001" s="2"/>
      <c r="L1001" s="1"/>
      <c r="M1001" s="1"/>
      <c r="N1001" s="1"/>
      <c r="O1001" s="1"/>
      <c r="P1001" s="1"/>
      <c r="Q1001" s="1"/>
      <c r="R1001" s="1"/>
      <c r="S1001" s="1"/>
      <c r="T1001" s="1"/>
    </row>
  </sheetData>
  <mergeCells count="6">
    <mergeCell ref="B3:C3"/>
    <mergeCell ref="E3:T3"/>
    <mergeCell ref="E4:H4"/>
    <mergeCell ref="I4:L4"/>
    <mergeCell ref="M4:P4"/>
    <mergeCell ref="Q4:T4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9.43"/>
    <col customWidth="1" min="3" max="3" width="39.57"/>
    <col customWidth="1" min="4" max="4" width="8.71"/>
    <col customWidth="1" min="5" max="5" width="11.0"/>
    <col customWidth="1" min="6" max="6" width="10.71"/>
    <col customWidth="1" min="7" max="7" width="13.86"/>
    <col customWidth="1" min="8" max="8" width="14.29"/>
    <col customWidth="1" min="9" max="10" width="10.71"/>
    <col customWidth="1" min="11" max="11" width="13.0"/>
    <col customWidth="1" min="12" max="13" width="10.71"/>
    <col customWidth="1" min="15" max="26" width="10.71"/>
  </cols>
  <sheetData>
    <row r="3">
      <c r="B3" s="184" t="s">
        <v>77</v>
      </c>
    </row>
    <row r="4" ht="9.0" customHeight="1">
      <c r="B4" s="185"/>
      <c r="C4" s="185"/>
      <c r="D4" s="185"/>
      <c r="E4" s="185"/>
      <c r="F4" s="185"/>
      <c r="G4" s="185"/>
      <c r="H4" s="185"/>
    </row>
    <row r="5" ht="23.25" customHeight="1">
      <c r="B5" s="344" t="s">
        <v>78</v>
      </c>
      <c r="C5" s="345" t="str">
        <f>'CONSOLIDADO '!D12</f>
        <v>SELLAMIENTO DE JUNTAS EN MUROS Y PLACA</v>
      </c>
      <c r="D5" s="193"/>
      <c r="E5" s="193"/>
      <c r="F5" s="194"/>
      <c r="G5" s="344" t="s">
        <v>79</v>
      </c>
      <c r="H5" s="346" t="s">
        <v>29</v>
      </c>
    </row>
    <row r="6" ht="20.25" customHeight="1">
      <c r="B6" s="411" t="s">
        <v>80</v>
      </c>
      <c r="C6" s="412" t="str">
        <f>'CONSOLIDADO '!E12</f>
        <v>SUMINISTRO E INSTALACIÓN DE SELLAMIENTO DE JUNTA DE VENTANAS EN MUROS Y PLACA CON SIKAFLEX O SIMILAR</v>
      </c>
      <c r="D6" s="263"/>
      <c r="E6" s="263"/>
      <c r="F6" s="263"/>
      <c r="G6" s="263"/>
      <c r="H6" s="263"/>
    </row>
    <row r="7" ht="7.5" customHeight="1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 ht="21.75" customHeight="1">
      <c r="B9" s="203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  <c r="J9" s="413" t="s">
        <v>170</v>
      </c>
    </row>
    <row r="10">
      <c r="B10" s="396"/>
      <c r="C10" s="215" t="s">
        <v>90</v>
      </c>
      <c r="D10" s="209" t="s">
        <v>91</v>
      </c>
      <c r="E10" s="210">
        <f>H27</f>
        <v>6188.36575</v>
      </c>
      <c r="F10" s="211">
        <f>5/100</f>
        <v>0.05</v>
      </c>
      <c r="G10" s="212"/>
      <c r="H10" s="213">
        <f t="shared" ref="H10:H11" si="1">ROUND(F10*E10,0)</f>
        <v>309</v>
      </c>
    </row>
    <row r="11">
      <c r="B11" s="397"/>
      <c r="C11" s="350" t="s">
        <v>93</v>
      </c>
      <c r="D11" s="216" t="s">
        <v>94</v>
      </c>
      <c r="E11" s="217">
        <f>'ESTUDIO DE MERCADO '!E26</f>
        <v>86829.18667</v>
      </c>
      <c r="F11" s="207">
        <v>0.08</v>
      </c>
      <c r="G11" s="215"/>
      <c r="H11" s="213">
        <f t="shared" si="1"/>
        <v>6946</v>
      </c>
      <c r="J11" s="206">
        <f>8/F11</f>
        <v>100</v>
      </c>
      <c r="K11" s="206">
        <f>8/J11</f>
        <v>0.08</v>
      </c>
    </row>
    <row r="12">
      <c r="B12" s="351"/>
      <c r="C12" s="128"/>
      <c r="D12" s="216"/>
      <c r="E12" s="217"/>
      <c r="F12" s="215"/>
      <c r="G12" s="215"/>
      <c r="H12" s="218"/>
    </row>
    <row r="13">
      <c r="B13" s="220"/>
      <c r="C13" s="220"/>
      <c r="D13" s="220"/>
      <c r="E13" s="221"/>
      <c r="F13" s="220"/>
      <c r="G13" s="414" t="s">
        <v>97</v>
      </c>
      <c r="H13" s="223">
        <f>SUM(H10:H12)</f>
        <v>7255</v>
      </c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</row>
    <row r="15" ht="23.25" customHeight="1">
      <c r="B15" s="202" t="s">
        <v>83</v>
      </c>
      <c r="C15" s="202" t="s">
        <v>60</v>
      </c>
      <c r="D15" s="202" t="s">
        <v>19</v>
      </c>
      <c r="E15" s="354" t="s">
        <v>84</v>
      </c>
      <c r="F15" s="202" t="s">
        <v>85</v>
      </c>
      <c r="G15" s="202" t="s">
        <v>86</v>
      </c>
      <c r="H15" s="228" t="s">
        <v>87</v>
      </c>
    </row>
    <row r="16">
      <c r="B16" s="207"/>
      <c r="C16" s="232" t="s">
        <v>171</v>
      </c>
      <c r="D16" s="230" t="s">
        <v>172</v>
      </c>
      <c r="E16" s="217">
        <f>(53200+59200)/2</f>
        <v>56200</v>
      </c>
      <c r="F16" s="415">
        <f>1/6</f>
        <v>0.1666666667</v>
      </c>
      <c r="G16" s="128"/>
      <c r="H16" s="233">
        <f>E16*F16</f>
        <v>9366.666667</v>
      </c>
    </row>
    <row r="17">
      <c r="B17" s="220"/>
      <c r="D17" s="220"/>
      <c r="E17" s="225"/>
      <c r="F17" s="220"/>
      <c r="G17" s="222" t="s">
        <v>97</v>
      </c>
      <c r="H17" s="234">
        <f>SUM(H16)</f>
        <v>9366.666667</v>
      </c>
    </row>
    <row r="18">
      <c r="B18" s="224" t="s">
        <v>102</v>
      </c>
      <c r="C18" s="224" t="s">
        <v>103</v>
      </c>
      <c r="D18" s="220"/>
      <c r="E18" s="225"/>
      <c r="F18" s="220"/>
      <c r="G18" s="220"/>
      <c r="H18" s="226"/>
      <c r="N18" s="407" t="s">
        <v>129</v>
      </c>
    </row>
    <row r="19" ht="20.25" customHeight="1">
      <c r="B19" s="203" t="s">
        <v>83</v>
      </c>
      <c r="C19" s="203" t="s">
        <v>60</v>
      </c>
      <c r="D19" s="203" t="s">
        <v>19</v>
      </c>
      <c r="E19" s="204" t="s">
        <v>84</v>
      </c>
      <c r="F19" s="203" t="s">
        <v>85</v>
      </c>
      <c r="G19" s="203" t="s">
        <v>86</v>
      </c>
      <c r="H19" s="205" t="s">
        <v>87</v>
      </c>
    </row>
    <row r="20">
      <c r="B20" s="207"/>
      <c r="C20" s="229"/>
      <c r="D20" s="235"/>
      <c r="E20" s="217"/>
      <c r="F20" s="236"/>
      <c r="G20" s="237"/>
      <c r="H20" s="218"/>
      <c r="N20" s="323">
        <v>53200.0</v>
      </c>
    </row>
    <row r="21" ht="15.75" customHeight="1">
      <c r="B21" s="215"/>
      <c r="C21" s="215"/>
      <c r="D21" s="215"/>
      <c r="E21" s="238"/>
      <c r="F21" s="215"/>
      <c r="G21" s="215"/>
      <c r="H21" s="218">
        <v>0.0</v>
      </c>
      <c r="N21" s="323">
        <v>59200.0</v>
      </c>
    </row>
    <row r="22" ht="15.75" customHeight="1">
      <c r="B22" s="220"/>
      <c r="C22" s="220"/>
      <c r="D22" s="220"/>
      <c r="E22" s="225"/>
      <c r="F22" s="225"/>
      <c r="G22" s="222" t="s">
        <v>97</v>
      </c>
      <c r="H22" s="234">
        <f>SUM(H20)</f>
        <v>0</v>
      </c>
      <c r="N22" s="323">
        <f>SUM(N20:N21)</f>
        <v>112400</v>
      </c>
    </row>
    <row r="23" ht="15.75" customHeight="1">
      <c r="B23" s="224" t="s">
        <v>104</v>
      </c>
      <c r="C23" s="224" t="s">
        <v>105</v>
      </c>
      <c r="D23" s="220"/>
      <c r="E23" s="225"/>
      <c r="F23" s="225"/>
      <c r="G23" s="220"/>
      <c r="H23" s="226"/>
      <c r="N23" s="323">
        <f>N22/2</f>
        <v>56200</v>
      </c>
    </row>
    <row r="24" ht="15.75" customHeight="1">
      <c r="B24" s="203" t="s">
        <v>83</v>
      </c>
      <c r="C24" s="203" t="s">
        <v>60</v>
      </c>
      <c r="D24" s="203" t="s">
        <v>19</v>
      </c>
      <c r="E24" s="204" t="s">
        <v>106</v>
      </c>
      <c r="F24" s="203" t="s">
        <v>85</v>
      </c>
      <c r="G24" s="203" t="s">
        <v>107</v>
      </c>
      <c r="H24" s="205" t="s">
        <v>87</v>
      </c>
      <c r="J24" s="206" t="s">
        <v>173</v>
      </c>
      <c r="L24" s="206" t="s">
        <v>160</v>
      </c>
    </row>
    <row r="25" ht="15.75" customHeight="1">
      <c r="B25" s="239" t="s">
        <v>110</v>
      </c>
      <c r="C25" s="240" t="s">
        <v>174</v>
      </c>
      <c r="D25" s="241" t="s">
        <v>175</v>
      </c>
      <c r="E25" s="416">
        <f>353620.9/8</f>
        <v>44202.6125</v>
      </c>
      <c r="F25" s="236">
        <v>1.0</v>
      </c>
      <c r="G25" s="236">
        <v>0.14</v>
      </c>
      <c r="H25" s="218">
        <f>E25*G25*F25</f>
        <v>6188.36575</v>
      </c>
      <c r="J25" s="206">
        <f>8/G25</f>
        <v>57.14285714</v>
      </c>
      <c r="K25" s="206" t="s">
        <v>95</v>
      </c>
      <c r="L25" s="206">
        <f>8/J25</f>
        <v>0.14</v>
      </c>
    </row>
    <row r="26" ht="15.75" customHeight="1">
      <c r="B26" s="207"/>
      <c r="C26" s="229"/>
      <c r="D26" s="235"/>
      <c r="E26" s="405"/>
      <c r="F26" s="236"/>
      <c r="G26" s="236"/>
      <c r="H26" s="218"/>
    </row>
    <row r="27" ht="15.75" customHeight="1">
      <c r="B27" s="220"/>
      <c r="C27" s="246" t="s">
        <v>113</v>
      </c>
      <c r="D27" s="246">
        <v>1.0</v>
      </c>
      <c r="E27" s="225"/>
      <c r="F27" s="220"/>
      <c r="G27" s="222" t="s">
        <v>97</v>
      </c>
      <c r="H27" s="234">
        <f>SUM(H25:H26)</f>
        <v>6188.36575</v>
      </c>
    </row>
    <row r="28" ht="15.75" customHeight="1">
      <c r="B28" s="195"/>
      <c r="C28" s="247"/>
      <c r="D28" s="247"/>
      <c r="E28" s="196"/>
      <c r="F28" s="195"/>
      <c r="G28" s="248"/>
      <c r="H28" s="234"/>
    </row>
    <row r="29" ht="15.75" customHeight="1">
      <c r="B29" s="195"/>
      <c r="C29" s="185"/>
      <c r="D29" s="185"/>
      <c r="E29" s="196"/>
      <c r="F29" s="250" t="s">
        <v>114</v>
      </c>
      <c r="G29" s="194"/>
      <c r="H29" s="234">
        <f>H13+H17+H27</f>
        <v>22810.03242</v>
      </c>
    </row>
    <row r="30" ht="15.75" customHeight="1">
      <c r="B30" s="252"/>
      <c r="C30" s="253"/>
      <c r="D30" s="254"/>
      <c r="E30" s="185"/>
      <c r="F30" s="254"/>
      <c r="G30" s="253"/>
      <c r="H30" s="254"/>
    </row>
    <row r="31" ht="15.75" customHeight="1">
      <c r="B31" s="252"/>
      <c r="C31" s="255" t="s">
        <v>115</v>
      </c>
      <c r="D31" s="256"/>
      <c r="E31" s="139"/>
      <c r="F31" s="139"/>
      <c r="G31" s="139"/>
      <c r="H31" s="139"/>
    </row>
    <row r="32" ht="15.75" customHeight="1">
      <c r="B32" s="252"/>
      <c r="C32" s="417"/>
      <c r="D32" s="193"/>
      <c r="E32" s="193"/>
      <c r="F32" s="193"/>
      <c r="G32" s="193"/>
      <c r="H32" s="194"/>
    </row>
    <row r="33" ht="15.75" customHeight="1">
      <c r="B33" s="252"/>
      <c r="C33" s="258"/>
      <c r="D33" s="193"/>
      <c r="E33" s="193"/>
      <c r="F33" s="193"/>
      <c r="G33" s="193"/>
      <c r="H33" s="194"/>
    </row>
    <row r="34" ht="15.75" customHeight="1"/>
    <row r="35" ht="15.75" customHeight="1"/>
    <row r="36" ht="15.75" customHeight="1">
      <c r="D36" s="206" t="s">
        <v>176</v>
      </c>
      <c r="E36" s="206" t="s">
        <v>177</v>
      </c>
    </row>
    <row r="37" ht="15.75" customHeight="1">
      <c r="D37" s="206" t="s">
        <v>178</v>
      </c>
      <c r="E37" s="418">
        <f>1/3</f>
        <v>0.3333333333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29:G29"/>
    <mergeCell ref="D31:H31"/>
    <mergeCell ref="C32:H32"/>
    <mergeCell ref="C33:H33"/>
  </mergeCells>
  <conditionalFormatting sqref="B11 C10:E10">
    <cfRule type="containsText" dxfId="0" priority="1" operator="containsText" text="#N/A">
      <formula>NOT(ISERROR(SEARCH(("#N/A"),(B11))))</formula>
    </cfRule>
  </conditionalFormatting>
  <conditionalFormatting sqref="D11:D12">
    <cfRule type="containsText" dxfId="0" priority="2" operator="containsText" text="#N/A">
      <formula>NOT(ISERROR(SEARCH(("#N/A"),(D11))))</formula>
    </cfRule>
  </conditionalFormatting>
  <hyperlinks>
    <hyperlink r:id="rId1" ref="J9"/>
  </hyperlinks>
  <printOptions/>
  <pageMargins bottom="0.75" footer="0.0" header="0.0" left="0.7" right="0.7" top="0.75"/>
  <pageSetup orientation="landscape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0.71"/>
    <col customWidth="1" min="3" max="3" width="45.0"/>
    <col customWidth="1" min="4" max="7" width="10.71"/>
    <col customWidth="1" min="8" max="8" width="12.57"/>
    <col customWidth="1" min="9" max="9" width="16.29"/>
    <col customWidth="1" min="10" max="10" width="10.71"/>
    <col customWidth="1" min="11" max="11" width="13.0"/>
    <col customWidth="1" min="12" max="12" width="12.29"/>
    <col customWidth="1" min="13" max="13" width="13.0"/>
    <col customWidth="1" min="14" max="14" width="10.71"/>
    <col customWidth="1" min="15" max="15" width="13.0"/>
    <col customWidth="1" min="16" max="26" width="10.71"/>
  </cols>
  <sheetData>
    <row r="2">
      <c r="B2" s="259" t="s">
        <v>77</v>
      </c>
    </row>
    <row r="3">
      <c r="B3" s="260"/>
      <c r="C3" s="260"/>
      <c r="D3" s="260"/>
      <c r="E3" s="260"/>
      <c r="F3" s="260"/>
      <c r="G3" s="260"/>
      <c r="H3" s="260"/>
      <c r="I3" s="260"/>
    </row>
    <row r="4">
      <c r="B4" s="419" t="s">
        <v>78</v>
      </c>
      <c r="C4" s="420" t="s">
        <v>179</v>
      </c>
      <c r="D4" s="193"/>
      <c r="E4" s="193"/>
      <c r="F4" s="194"/>
      <c r="G4" s="421"/>
      <c r="H4" s="419" t="s">
        <v>79</v>
      </c>
      <c r="I4" s="422" t="s">
        <v>29</v>
      </c>
    </row>
    <row r="5">
      <c r="B5" s="423" t="s">
        <v>80</v>
      </c>
      <c r="C5" s="424" t="str">
        <f>'CONSOLIDADO '!E13</f>
        <v>REPACIÓN DE GRIETAS EN FACHADA</v>
      </c>
      <c r="D5" s="263"/>
      <c r="E5" s="263"/>
      <c r="F5" s="263"/>
      <c r="G5" s="263"/>
      <c r="H5" s="263"/>
      <c r="I5" s="263"/>
    </row>
    <row r="6">
      <c r="B6" s="271"/>
      <c r="C6" s="271"/>
      <c r="D6" s="271"/>
      <c r="E6" s="272"/>
      <c r="F6" s="271"/>
      <c r="G6" s="271"/>
      <c r="H6" s="271"/>
      <c r="I6" s="273"/>
    </row>
    <row r="7">
      <c r="B7" s="275" t="s">
        <v>81</v>
      </c>
      <c r="C7" s="275" t="s">
        <v>82</v>
      </c>
      <c r="D7" s="276"/>
      <c r="E7" s="277"/>
      <c r="F7" s="276"/>
      <c r="G7" s="276"/>
      <c r="H7" s="276"/>
      <c r="I7" s="278"/>
    </row>
    <row r="8">
      <c r="B8" s="280" t="s">
        <v>83</v>
      </c>
      <c r="C8" s="279" t="s">
        <v>60</v>
      </c>
      <c r="D8" s="280" t="s">
        <v>19</v>
      </c>
      <c r="E8" s="281" t="s">
        <v>84</v>
      </c>
      <c r="F8" s="280" t="s">
        <v>85</v>
      </c>
      <c r="G8" s="280"/>
      <c r="H8" s="279" t="s">
        <v>86</v>
      </c>
      <c r="I8" s="282" t="s">
        <v>87</v>
      </c>
      <c r="K8" s="206" t="s">
        <v>151</v>
      </c>
    </row>
    <row r="9">
      <c r="B9" s="425" t="s">
        <v>89</v>
      </c>
      <c r="C9" s="284" t="s">
        <v>90</v>
      </c>
      <c r="D9" s="285" t="s">
        <v>91</v>
      </c>
      <c r="E9" s="426">
        <v>4.55</v>
      </c>
      <c r="F9" s="427">
        <v>0.05</v>
      </c>
      <c r="G9" s="428"/>
      <c r="H9" s="284"/>
      <c r="I9" s="429">
        <f>E9*F9</f>
        <v>0.2275</v>
      </c>
    </row>
    <row r="10">
      <c r="B10" s="397"/>
      <c r="C10" s="350" t="s">
        <v>93</v>
      </c>
      <c r="D10" s="216" t="s">
        <v>94</v>
      </c>
      <c r="E10" s="217">
        <v>86829.18666666666</v>
      </c>
      <c r="F10" s="207">
        <v>0.08</v>
      </c>
      <c r="G10" s="399"/>
      <c r="H10" s="128"/>
      <c r="I10" s="430">
        <v>6946.0</v>
      </c>
    </row>
    <row r="11">
      <c r="B11" s="294"/>
      <c r="C11" s="128"/>
      <c r="D11" s="291"/>
      <c r="E11" s="292"/>
      <c r="F11" s="284"/>
      <c r="G11" s="293"/>
      <c r="H11" s="294"/>
      <c r="I11" s="289"/>
    </row>
    <row r="12">
      <c r="B12" s="296"/>
      <c r="C12" s="296"/>
      <c r="D12" s="296"/>
      <c r="E12" s="297"/>
      <c r="F12" s="296"/>
      <c r="G12" s="298"/>
      <c r="H12" s="299" t="s">
        <v>97</v>
      </c>
      <c r="I12" s="300">
        <f>SUM(I9:I11)</f>
        <v>6946.2275</v>
      </c>
    </row>
    <row r="13">
      <c r="B13" s="302" t="s">
        <v>98</v>
      </c>
      <c r="C13" s="302" t="s">
        <v>99</v>
      </c>
      <c r="D13" s="296"/>
      <c r="E13" s="303"/>
      <c r="F13" s="296"/>
      <c r="G13" s="298"/>
      <c r="H13" s="296"/>
      <c r="I13" s="304"/>
    </row>
    <row r="14">
      <c r="B14" s="280" t="s">
        <v>83</v>
      </c>
      <c r="C14" s="280" t="s">
        <v>60</v>
      </c>
      <c r="D14" s="280" t="s">
        <v>19</v>
      </c>
      <c r="E14" s="281" t="s">
        <v>84</v>
      </c>
      <c r="F14" s="280" t="s">
        <v>85</v>
      </c>
      <c r="G14" s="317"/>
      <c r="H14" s="280" t="s">
        <v>86</v>
      </c>
      <c r="I14" s="282" t="s">
        <v>87</v>
      </c>
      <c r="O14" s="407" t="s">
        <v>129</v>
      </c>
    </row>
    <row r="15">
      <c r="B15" s="283"/>
      <c r="C15" s="431" t="s">
        <v>180</v>
      </c>
      <c r="D15" s="309" t="s">
        <v>181</v>
      </c>
      <c r="E15" s="292">
        <v>56200.0</v>
      </c>
      <c r="F15" s="311">
        <f>1/8</f>
        <v>0.125</v>
      </c>
      <c r="G15" s="293"/>
      <c r="H15" s="128"/>
      <c r="I15" s="233">
        <f t="shared" ref="I15:I16" si="1">E15*F15</f>
        <v>7025</v>
      </c>
    </row>
    <row r="16">
      <c r="B16" s="283" t="s">
        <v>118</v>
      </c>
      <c r="C16" s="308" t="s">
        <v>119</v>
      </c>
      <c r="D16" s="309" t="s">
        <v>40</v>
      </c>
      <c r="E16" s="310">
        <v>595760.5478303961</v>
      </c>
      <c r="F16" s="311">
        <f>0.05*0.1*0.1</f>
        <v>0.0005</v>
      </c>
      <c r="G16" s="293"/>
      <c r="H16" s="312"/>
      <c r="I16" s="233">
        <f t="shared" si="1"/>
        <v>297.8802739</v>
      </c>
      <c r="O16" s="323">
        <v>53200.0</v>
      </c>
    </row>
    <row r="17">
      <c r="B17" s="283"/>
      <c r="C17" s="308"/>
      <c r="D17" s="309"/>
      <c r="E17" s="292"/>
      <c r="F17" s="311"/>
      <c r="G17" s="293"/>
      <c r="H17" s="312"/>
      <c r="I17" s="233"/>
      <c r="O17" s="323">
        <v>59200.0</v>
      </c>
    </row>
    <row r="18">
      <c r="B18" s="283"/>
      <c r="C18" s="308"/>
      <c r="D18" s="309"/>
      <c r="E18" s="292"/>
      <c r="F18" s="311"/>
      <c r="G18" s="293"/>
      <c r="H18" s="312"/>
      <c r="I18" s="233"/>
      <c r="K18" s="206" t="s">
        <v>182</v>
      </c>
      <c r="L18" s="206">
        <v>8.0</v>
      </c>
      <c r="M18" s="206" t="s">
        <v>29</v>
      </c>
      <c r="O18" s="323">
        <f>SUM(O16:O17)</f>
        <v>112400</v>
      </c>
    </row>
    <row r="19">
      <c r="B19" s="283"/>
      <c r="C19" s="308"/>
      <c r="D19" s="309"/>
      <c r="E19" s="292"/>
      <c r="F19" s="311"/>
      <c r="G19" s="293"/>
      <c r="H19" s="312"/>
      <c r="I19" s="233"/>
      <c r="K19" s="206">
        <f>1/L18</f>
        <v>0.125</v>
      </c>
      <c r="L19" s="206">
        <v>1.0</v>
      </c>
      <c r="M19" s="206" t="s">
        <v>29</v>
      </c>
      <c r="O19" s="323">
        <f>O18/2</f>
        <v>56200</v>
      </c>
    </row>
    <row r="20">
      <c r="B20" s="313"/>
      <c r="C20" s="314"/>
      <c r="D20" s="309"/>
      <c r="E20" s="292"/>
      <c r="F20" s="315"/>
      <c r="G20" s="293"/>
      <c r="H20" s="128"/>
      <c r="I20" s="233"/>
    </row>
    <row r="21" ht="15.75" customHeight="1">
      <c r="B21" s="296"/>
      <c r="D21" s="296"/>
      <c r="E21" s="303"/>
      <c r="F21" s="296"/>
      <c r="G21" s="298"/>
      <c r="H21" s="432" t="s">
        <v>97</v>
      </c>
      <c r="I21" s="300">
        <f>SUM(I15:I20)</f>
        <v>7322.880274</v>
      </c>
      <c r="K21" s="206" t="s">
        <v>183</v>
      </c>
      <c r="L21" s="206" t="s">
        <v>184</v>
      </c>
    </row>
    <row r="22" ht="15.75" customHeight="1">
      <c r="B22" s="302" t="s">
        <v>102</v>
      </c>
      <c r="C22" s="302" t="s">
        <v>103</v>
      </c>
      <c r="D22" s="296"/>
      <c r="E22" s="303"/>
      <c r="F22" s="296"/>
      <c r="G22" s="298"/>
      <c r="H22" s="296"/>
      <c r="I22" s="304"/>
    </row>
    <row r="23" ht="15.75" customHeight="1">
      <c r="B23" s="280" t="s">
        <v>83</v>
      </c>
      <c r="C23" s="280" t="s">
        <v>60</v>
      </c>
      <c r="D23" s="280" t="s">
        <v>19</v>
      </c>
      <c r="E23" s="281" t="s">
        <v>84</v>
      </c>
      <c r="F23" s="280" t="s">
        <v>85</v>
      </c>
      <c r="G23" s="317"/>
      <c r="H23" s="280" t="s">
        <v>86</v>
      </c>
      <c r="I23" s="282" t="s">
        <v>87</v>
      </c>
    </row>
    <row r="24" ht="15.75" customHeight="1">
      <c r="B24" s="283"/>
      <c r="C24" s="312"/>
      <c r="D24" s="313"/>
      <c r="E24" s="292"/>
      <c r="F24" s="315"/>
      <c r="G24" s="293"/>
      <c r="H24" s="318"/>
      <c r="I24" s="295"/>
    </row>
    <row r="25" ht="15.75" customHeight="1">
      <c r="B25" s="284"/>
      <c r="C25" s="284"/>
      <c r="D25" s="284"/>
      <c r="E25" s="319"/>
      <c r="F25" s="284"/>
      <c r="G25" s="293"/>
      <c r="H25" s="284"/>
      <c r="I25" s="295">
        <v>0.0</v>
      </c>
    </row>
    <row r="26" ht="15.75" customHeight="1">
      <c r="B26" s="296"/>
      <c r="C26" s="296"/>
      <c r="D26" s="296"/>
      <c r="E26" s="303"/>
      <c r="F26" s="303"/>
      <c r="G26" s="298"/>
      <c r="H26" s="299" t="s">
        <v>97</v>
      </c>
      <c r="I26" s="316">
        <f>SUM(I24)</f>
        <v>0</v>
      </c>
    </row>
    <row r="27" ht="15.75" customHeight="1">
      <c r="B27" s="302" t="s">
        <v>104</v>
      </c>
      <c r="C27" s="302" t="s">
        <v>105</v>
      </c>
      <c r="D27" s="296"/>
      <c r="E27" s="303"/>
      <c r="F27" s="303"/>
      <c r="G27" s="298"/>
      <c r="H27" s="296"/>
      <c r="I27" s="304"/>
    </row>
    <row r="28" ht="15.75" customHeight="1">
      <c r="B28" s="280" t="s">
        <v>83</v>
      </c>
      <c r="C28" s="280" t="s">
        <v>60</v>
      </c>
      <c r="D28" s="280" t="s">
        <v>19</v>
      </c>
      <c r="E28" s="281" t="s">
        <v>106</v>
      </c>
      <c r="F28" s="280" t="s">
        <v>85</v>
      </c>
      <c r="G28" s="317"/>
      <c r="H28" s="280" t="s">
        <v>107</v>
      </c>
      <c r="I28" s="282" t="s">
        <v>87</v>
      </c>
      <c r="K28" s="206" t="s">
        <v>149</v>
      </c>
      <c r="M28" s="206" t="s">
        <v>185</v>
      </c>
    </row>
    <row r="29" ht="15.75" customHeight="1">
      <c r="B29" s="433" t="s">
        <v>186</v>
      </c>
      <c r="C29" s="434" t="s">
        <v>187</v>
      </c>
      <c r="D29" s="435" t="s">
        <v>188</v>
      </c>
      <c r="E29" s="436">
        <v>34212.0</v>
      </c>
      <c r="F29" s="315">
        <v>1.0</v>
      </c>
      <c r="G29" s="293"/>
      <c r="H29" s="311">
        <v>0.133</v>
      </c>
      <c r="I29" s="295">
        <f>E29*H29</f>
        <v>4550.196</v>
      </c>
      <c r="K29" s="206">
        <f>8/H29</f>
        <v>60.15037594</v>
      </c>
      <c r="M29" s="206">
        <f>8/K29</f>
        <v>0.133</v>
      </c>
    </row>
    <row r="30" ht="15.75" customHeight="1">
      <c r="B30" s="283"/>
      <c r="C30" s="312"/>
      <c r="D30" s="313"/>
      <c r="E30" s="437"/>
      <c r="F30" s="315"/>
      <c r="G30" s="293"/>
      <c r="H30" s="315"/>
      <c r="I30" s="295"/>
    </row>
    <row r="31" ht="15.75" customHeight="1">
      <c r="B31" s="296"/>
      <c r="C31" s="331" t="s">
        <v>113</v>
      </c>
      <c r="D31" s="331">
        <v>1.0</v>
      </c>
      <c r="E31" s="303"/>
      <c r="F31" s="296"/>
      <c r="G31" s="296"/>
      <c r="H31" s="299" t="s">
        <v>97</v>
      </c>
      <c r="I31" s="316">
        <f>SUM(I29:I30)</f>
        <v>4550.196</v>
      </c>
    </row>
    <row r="32" ht="15.75" customHeight="1">
      <c r="B32" s="271"/>
      <c r="C32" s="332"/>
      <c r="D32" s="332"/>
      <c r="E32" s="272"/>
      <c r="F32" s="271"/>
      <c r="G32" s="271"/>
      <c r="H32" s="333"/>
      <c r="I32" s="334"/>
    </row>
    <row r="33" ht="15.75" customHeight="1">
      <c r="B33" s="271"/>
      <c r="C33" s="260"/>
      <c r="D33" s="260"/>
      <c r="E33" s="272"/>
      <c r="F33" s="335" t="s">
        <v>114</v>
      </c>
      <c r="G33" s="193"/>
      <c r="H33" s="194"/>
      <c r="I33" s="336">
        <f>I31+I26+I21+I12</f>
        <v>18819.30377</v>
      </c>
    </row>
    <row r="34" ht="15.75" customHeight="1">
      <c r="B34" s="338"/>
      <c r="C34" s="337"/>
      <c r="D34" s="339"/>
      <c r="E34" s="260"/>
      <c r="F34" s="339"/>
      <c r="G34" s="339"/>
      <c r="H34" s="337"/>
      <c r="I34" s="339"/>
    </row>
    <row r="35" ht="15.75" customHeight="1">
      <c r="B35" s="338"/>
      <c r="C35" s="438" t="s">
        <v>115</v>
      </c>
      <c r="D35" s="341"/>
      <c r="E35" s="139"/>
      <c r="F35" s="139"/>
      <c r="G35" s="139"/>
      <c r="H35" s="139"/>
      <c r="I35" s="139"/>
    </row>
    <row r="36" ht="15.75" customHeight="1">
      <c r="B36" s="338"/>
      <c r="C36" s="342"/>
      <c r="D36" s="193"/>
      <c r="E36" s="193"/>
      <c r="F36" s="193"/>
      <c r="G36" s="193"/>
      <c r="H36" s="193"/>
      <c r="I36" s="194"/>
    </row>
    <row r="37" ht="15.75" customHeight="1">
      <c r="B37" s="338"/>
      <c r="C37" s="343"/>
      <c r="D37" s="193"/>
      <c r="E37" s="193"/>
      <c r="F37" s="193"/>
      <c r="G37" s="193"/>
      <c r="H37" s="193"/>
      <c r="I37" s="194"/>
    </row>
    <row r="38" ht="15.75" customHeight="1">
      <c r="B38" s="260"/>
      <c r="C38" s="260"/>
      <c r="D38" s="260"/>
      <c r="E38" s="260"/>
      <c r="F38" s="260"/>
      <c r="G38" s="260"/>
      <c r="H38" s="260"/>
      <c r="I38" s="260"/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2:I2"/>
    <mergeCell ref="C4:F4"/>
    <mergeCell ref="C5:I5"/>
    <mergeCell ref="F33:H33"/>
    <mergeCell ref="D35:I35"/>
    <mergeCell ref="C36:I36"/>
    <mergeCell ref="C37:I37"/>
  </mergeCells>
  <conditionalFormatting sqref="B10">
    <cfRule type="containsText" dxfId="0" priority="1" operator="containsText" text="#N/A">
      <formula>NOT(ISERROR(SEARCH(("#N/A"),(B10))))</formula>
    </cfRule>
  </conditionalFormatting>
  <conditionalFormatting sqref="C9:E9">
    <cfRule type="containsText" dxfId="0" priority="2" operator="containsText" text="#N/A">
      <formula>NOT(ISERROR(SEARCH(("#N/A"),(C9))))</formula>
    </cfRule>
  </conditionalFormatting>
  <conditionalFormatting sqref="D10:D11">
    <cfRule type="containsText" dxfId="0" priority="3" operator="containsText" text="#N/A">
      <formula>NOT(ISERROR(SEARCH(("#N/A"),(D10))))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6.71"/>
    <col customWidth="1" min="3" max="3" width="49.14"/>
    <col customWidth="1" min="4" max="4" width="13.29"/>
    <col customWidth="1" min="5" max="5" width="12.29"/>
    <col customWidth="1" min="6" max="6" width="14.29"/>
    <col customWidth="1" min="7" max="8" width="12.43"/>
    <col customWidth="1" min="9" max="13" width="10.71"/>
    <col customWidth="1" min="14" max="14" width="16.57"/>
    <col customWidth="1" min="15" max="15" width="10.71"/>
    <col customWidth="1" min="16" max="16" width="13.29"/>
    <col customWidth="1" min="17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 ht="24.0" customHeight="1">
      <c r="B5" s="380" t="s">
        <v>78</v>
      </c>
      <c r="C5" s="381" t="str">
        <f>'CONSOLIDADO '!D11</f>
        <v>INSTALACION DE CONECTOR DE ANCLAJES CERTIFICADOS</v>
      </c>
      <c r="D5" s="188"/>
      <c r="E5" s="188"/>
      <c r="F5" s="189"/>
      <c r="G5" s="380" t="s">
        <v>79</v>
      </c>
      <c r="H5" s="382" t="s">
        <v>79</v>
      </c>
    </row>
    <row r="6" ht="51.75" customHeight="1">
      <c r="B6" s="383" t="s">
        <v>80</v>
      </c>
      <c r="C6" s="439" t="str">
        <f>'CONSOLIDADO '!E11</f>
        <v>SUMINISTRO E INSTALACION DE CONECTOR DE ANCLAJE  ORBIT JEF PRO P1050 FABRICADO EN ACERO  1045  SEGUN NORMA  EN 795  CERTIFICADO PARA TRABAJO EN ALTURA, INCLUYE PRUEBA CON TESTEADOR.     ( incluye cerramiento,señalización y aseo de las areas a intervenir)                                                                                     </v>
      </c>
      <c r="D6" s="193"/>
      <c r="E6" s="193"/>
      <c r="F6" s="193"/>
      <c r="G6" s="193"/>
      <c r="H6" s="194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>
      <c r="B9" s="202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207"/>
      <c r="C10" s="208" t="s">
        <v>90</v>
      </c>
      <c r="D10" s="209" t="s">
        <v>91</v>
      </c>
      <c r="E10" s="210">
        <f>H28</f>
        <v>97245.7475</v>
      </c>
      <c r="F10" s="440">
        <v>0.05</v>
      </c>
      <c r="G10" s="212"/>
      <c r="H10" s="213">
        <f>E10*F10</f>
        <v>4862.287375</v>
      </c>
    </row>
    <row r="11">
      <c r="B11" s="214"/>
      <c r="C11" s="128"/>
      <c r="D11" s="216"/>
      <c r="E11" s="217"/>
      <c r="F11" s="215"/>
      <c r="G11" s="212"/>
      <c r="H11" s="213"/>
    </row>
    <row r="12">
      <c r="B12" s="351"/>
      <c r="C12" s="128"/>
      <c r="D12" s="216"/>
      <c r="E12" s="217"/>
      <c r="F12" s="215"/>
      <c r="G12" s="215"/>
      <c r="H12" s="213"/>
    </row>
    <row r="13">
      <c r="B13" s="220"/>
      <c r="C13" s="220"/>
      <c r="D13" s="220"/>
      <c r="E13" s="221"/>
      <c r="F13" s="220"/>
      <c r="G13" s="414" t="s">
        <v>97</v>
      </c>
      <c r="H13" s="223"/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</row>
    <row r="15">
      <c r="B15" s="202" t="s">
        <v>83</v>
      </c>
      <c r="C15" s="202" t="s">
        <v>60</v>
      </c>
      <c r="D15" s="202" t="s">
        <v>19</v>
      </c>
      <c r="E15" s="354" t="s">
        <v>84</v>
      </c>
      <c r="F15" s="202" t="s">
        <v>85</v>
      </c>
      <c r="G15" s="202" t="s">
        <v>86</v>
      </c>
      <c r="H15" s="228" t="s">
        <v>87</v>
      </c>
    </row>
    <row r="16">
      <c r="B16" s="441"/>
      <c r="C16" s="442" t="str">
        <f>C6</f>
        <v>SUMINISTRO E INSTALACION DE CONECTOR DE ANCLAJE  ORBIT JEF PRO P1050 FABRICADO EN ACERO  1045  SEGUN NORMA  EN 795  CERTIFICADO PARA TRABAJO EN ALTURA, INCLUYE PRUEBA CON TESTEADOR.     ( incluye cerramiento,señalización y aseo de las areas a intervenir)                                                                                     </v>
      </c>
      <c r="D16" s="443" t="s">
        <v>19</v>
      </c>
      <c r="E16" s="444">
        <v>282865.0</v>
      </c>
      <c r="F16" s="358">
        <v>1.0</v>
      </c>
      <c r="G16" s="128"/>
      <c r="H16" s="445">
        <f>E16*F16</f>
        <v>282865</v>
      </c>
    </row>
    <row r="17" ht="19.5" customHeight="1">
      <c r="B17" s="207"/>
      <c r="C17" s="446"/>
      <c r="D17" s="309"/>
      <c r="E17" s="217"/>
      <c r="F17" s="236"/>
      <c r="G17" s="232"/>
      <c r="H17" s="233"/>
    </row>
    <row r="18">
      <c r="B18" s="220"/>
      <c r="D18" s="220"/>
      <c r="E18" s="225"/>
      <c r="F18" s="220"/>
      <c r="G18" s="222" t="s">
        <v>97</v>
      </c>
      <c r="H18" s="234">
        <f>SUM(H16)</f>
        <v>282865</v>
      </c>
    </row>
    <row r="19">
      <c r="B19" s="224" t="s">
        <v>102</v>
      </c>
      <c r="C19" s="224" t="s">
        <v>103</v>
      </c>
      <c r="D19" s="220"/>
      <c r="E19" s="225"/>
      <c r="F19" s="220"/>
      <c r="G19" s="220"/>
      <c r="H19" s="226"/>
    </row>
    <row r="20">
      <c r="B20" s="203" t="s">
        <v>83</v>
      </c>
      <c r="C20" s="203" t="s">
        <v>60</v>
      </c>
      <c r="D20" s="203" t="s">
        <v>19</v>
      </c>
      <c r="E20" s="204" t="s">
        <v>84</v>
      </c>
      <c r="F20" s="203" t="s">
        <v>85</v>
      </c>
      <c r="G20" s="203" t="s">
        <v>86</v>
      </c>
      <c r="H20" s="205" t="s">
        <v>87</v>
      </c>
    </row>
    <row r="21" ht="15.75" customHeight="1">
      <c r="B21" s="207"/>
      <c r="C21" s="229"/>
      <c r="D21" s="235"/>
      <c r="E21" s="217"/>
      <c r="F21" s="236"/>
      <c r="G21" s="237"/>
      <c r="H21" s="218"/>
    </row>
    <row r="22" ht="15.75" customHeight="1">
      <c r="B22" s="215"/>
      <c r="C22" s="215"/>
      <c r="D22" s="215"/>
      <c r="E22" s="238"/>
      <c r="F22" s="215"/>
      <c r="G22" s="215"/>
      <c r="H22" s="218">
        <v>0.0</v>
      </c>
    </row>
    <row r="23" ht="15.75" customHeight="1">
      <c r="B23" s="220"/>
      <c r="C23" s="220"/>
      <c r="D23" s="220"/>
      <c r="E23" s="225"/>
      <c r="F23" s="225"/>
      <c r="G23" s="222" t="s">
        <v>97</v>
      </c>
      <c r="H23" s="234">
        <f>SUM(H21)</f>
        <v>0</v>
      </c>
    </row>
    <row r="24" ht="15.75" customHeight="1">
      <c r="B24" s="224" t="s">
        <v>104</v>
      </c>
      <c r="C24" s="224" t="s">
        <v>105</v>
      </c>
      <c r="D24" s="220"/>
      <c r="E24" s="225"/>
      <c r="F24" s="225"/>
      <c r="G24" s="220"/>
      <c r="H24" s="226"/>
    </row>
    <row r="25" ht="15.75" customHeight="1">
      <c r="B25" s="203" t="s">
        <v>83</v>
      </c>
      <c r="C25" s="203" t="s">
        <v>60</v>
      </c>
      <c r="D25" s="203" t="s">
        <v>19</v>
      </c>
      <c r="E25" s="204" t="s">
        <v>106</v>
      </c>
      <c r="F25" s="203" t="s">
        <v>85</v>
      </c>
      <c r="G25" s="203" t="s">
        <v>107</v>
      </c>
      <c r="H25" s="205" t="s">
        <v>87</v>
      </c>
    </row>
    <row r="26" ht="15.75" customHeight="1">
      <c r="B26" s="239" t="s">
        <v>110</v>
      </c>
      <c r="C26" s="240" t="s">
        <v>174</v>
      </c>
      <c r="D26" s="241" t="s">
        <v>175</v>
      </c>
      <c r="E26" s="416">
        <f>353620.9/8</f>
        <v>44202.6125</v>
      </c>
      <c r="F26" s="236">
        <v>1.0</v>
      </c>
      <c r="G26" s="236">
        <v>2.2</v>
      </c>
      <c r="H26" s="218">
        <f>E26*G26*F26</f>
        <v>97245.7475</v>
      </c>
    </row>
    <row r="27" ht="15.75" customHeight="1">
      <c r="B27" s="207"/>
      <c r="C27" s="229"/>
      <c r="D27" s="235"/>
      <c r="E27" s="405"/>
      <c r="F27" s="236"/>
      <c r="G27" s="236"/>
      <c r="H27" s="218"/>
    </row>
    <row r="28" ht="15.75" customHeight="1">
      <c r="B28" s="220"/>
      <c r="C28" s="246" t="s">
        <v>113</v>
      </c>
      <c r="D28" s="246">
        <v>1.0</v>
      </c>
      <c r="E28" s="225"/>
      <c r="F28" s="220"/>
      <c r="G28" s="222" t="s">
        <v>97</v>
      </c>
      <c r="H28" s="234">
        <f>SUM(H26:H27)</f>
        <v>97245.7475</v>
      </c>
    </row>
    <row r="29" ht="15.75" customHeight="1">
      <c r="B29" s="195"/>
      <c r="C29" s="247"/>
      <c r="D29" s="247"/>
      <c r="E29" s="196"/>
      <c r="F29" s="195"/>
      <c r="G29" s="248"/>
      <c r="H29" s="234"/>
      <c r="N29" s="447" t="s">
        <v>189</v>
      </c>
      <c r="O29" s="448" t="s">
        <v>190</v>
      </c>
    </row>
    <row r="30" ht="15.75" customHeight="1">
      <c r="B30" s="195"/>
      <c r="C30" s="185"/>
      <c r="D30" s="185"/>
      <c r="E30" s="196"/>
      <c r="F30" s="250" t="s">
        <v>114</v>
      </c>
      <c r="G30" s="194"/>
      <c r="H30" s="234">
        <f>H18+H28</f>
        <v>380110.7475</v>
      </c>
      <c r="J30" s="387"/>
      <c r="N30" s="449" t="s">
        <v>191</v>
      </c>
      <c r="O30" s="217">
        <v>185730.0</v>
      </c>
    </row>
    <row r="31" ht="15.75" customHeight="1">
      <c r="B31" s="252"/>
      <c r="C31" s="253"/>
      <c r="D31" s="254"/>
      <c r="E31" s="185"/>
      <c r="F31" s="254"/>
      <c r="G31" s="253"/>
      <c r="H31" s="254"/>
      <c r="N31" s="449" t="s">
        <v>192</v>
      </c>
      <c r="O31" s="217">
        <v>380000.0</v>
      </c>
    </row>
    <row r="32" ht="15.75" customHeight="1">
      <c r="B32" s="252"/>
      <c r="C32" s="255" t="s">
        <v>115</v>
      </c>
      <c r="D32" s="256"/>
      <c r="E32" s="139"/>
      <c r="F32" s="139"/>
      <c r="G32" s="139"/>
      <c r="H32" s="139"/>
      <c r="O32" s="450">
        <f>O30+O31</f>
        <v>565730</v>
      </c>
    </row>
    <row r="33" ht="15.75" customHeight="1">
      <c r="B33" s="252"/>
      <c r="C33" s="417"/>
      <c r="D33" s="193"/>
      <c r="E33" s="193"/>
      <c r="F33" s="193"/>
      <c r="G33" s="193"/>
      <c r="H33" s="194"/>
      <c r="N33" s="447" t="s">
        <v>129</v>
      </c>
      <c r="O33" s="451">
        <f>O32/2</f>
        <v>282865</v>
      </c>
    </row>
    <row r="34" ht="15.75" customHeight="1">
      <c r="B34" s="252"/>
      <c r="C34" s="258"/>
      <c r="D34" s="193"/>
      <c r="E34" s="193"/>
      <c r="F34" s="193"/>
      <c r="G34" s="193"/>
      <c r="H34" s="194"/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30:G30"/>
    <mergeCell ref="D32:H32"/>
    <mergeCell ref="C33:H33"/>
    <mergeCell ref="C34:H34"/>
  </mergeCells>
  <conditionalFormatting sqref="B11 C10:E10">
    <cfRule type="containsText" dxfId="0" priority="1" operator="containsText" text="#N/A">
      <formula>NOT(ISERROR(SEARCH(("#N/A"),(B11))))</formula>
    </cfRule>
  </conditionalFormatting>
  <conditionalFormatting sqref="D11:D12">
    <cfRule type="containsText" dxfId="0" priority="2" operator="containsText" text="#N/A">
      <formula>NOT(ISERROR(SEARCH(("#N/A"),(D11))))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5.71"/>
    <col customWidth="1" min="3" max="3" width="47.57"/>
    <col customWidth="1" min="4" max="4" width="8.29"/>
    <col customWidth="1" min="5" max="5" width="8.71"/>
    <col customWidth="1" min="6" max="6" width="6.71"/>
    <col customWidth="1" min="7" max="7" width="13.29"/>
    <col customWidth="1" min="8" max="8" width="12.29"/>
    <col customWidth="1" min="9" max="9" width="12.0"/>
    <col customWidth="1" min="10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>
      <c r="B5" s="344" t="s">
        <v>78</v>
      </c>
      <c r="C5" s="345" t="str">
        <f>'CONSOLIDADO '!D14</f>
        <v>TRANSPORTE Y DISPOSICION FINAL DE ESCOMBROS</v>
      </c>
      <c r="D5" s="193"/>
      <c r="E5" s="193"/>
      <c r="F5" s="194"/>
      <c r="G5" s="344" t="s">
        <v>79</v>
      </c>
      <c r="H5" s="346" t="s">
        <v>40</v>
      </c>
    </row>
    <row r="6" ht="46.5" customHeight="1">
      <c r="B6" s="452" t="s">
        <v>80</v>
      </c>
      <c r="C6" s="453" t="str">
        <f>'CONSOLIDADO '!E14</f>
        <v>TRANSPORTE Y DISPOSICION FINAL DE ESCOMBROS INCLUYE EL CARGUE Y DERECHO A LA DISPOSICION FINAL EN EL BOTADERO AUTORIZADO POR LA AUTORIDAD AMBIENTAL.</v>
      </c>
      <c r="D6" s="263"/>
      <c r="E6" s="263"/>
      <c r="F6" s="263"/>
      <c r="G6" s="263"/>
      <c r="H6" s="263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>
      <c r="B9" s="203" t="s">
        <v>83</v>
      </c>
      <c r="C9" s="203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229"/>
      <c r="C10" s="215" t="s">
        <v>90</v>
      </c>
      <c r="D10" s="235" t="s">
        <v>91</v>
      </c>
      <c r="E10" s="454">
        <f>H27*5%</f>
        <v>0</v>
      </c>
      <c r="F10" s="215">
        <v>1.0</v>
      </c>
      <c r="G10" s="215"/>
      <c r="H10" s="218">
        <f>ROUND(F10*E10,0)</f>
        <v>0</v>
      </c>
    </row>
    <row r="11">
      <c r="B11" s="215"/>
      <c r="C11" s="455"/>
      <c r="D11" s="455"/>
      <c r="E11" s="455"/>
      <c r="F11" s="455"/>
      <c r="G11" s="455"/>
      <c r="H11" s="218">
        <v>0.0</v>
      </c>
    </row>
    <row r="12">
      <c r="B12" s="220"/>
      <c r="C12" s="220"/>
      <c r="D12" s="220"/>
      <c r="E12" s="221"/>
      <c r="F12" s="220"/>
      <c r="G12" s="222" t="s">
        <v>97</v>
      </c>
      <c r="H12" s="223">
        <f>SUM(H10:H11)</f>
        <v>0</v>
      </c>
    </row>
    <row r="13">
      <c r="B13" s="224" t="s">
        <v>98</v>
      </c>
      <c r="C13" s="224" t="s">
        <v>193</v>
      </c>
      <c r="D13" s="220"/>
      <c r="E13" s="225"/>
      <c r="F13" s="220"/>
      <c r="G13" s="220"/>
      <c r="H13" s="226"/>
    </row>
    <row r="14">
      <c r="B14" s="203" t="s">
        <v>83</v>
      </c>
      <c r="C14" s="203" t="s">
        <v>60</v>
      </c>
      <c r="D14" s="203" t="s">
        <v>19</v>
      </c>
      <c r="E14" s="204" t="s">
        <v>84</v>
      </c>
      <c r="F14" s="203" t="s">
        <v>85</v>
      </c>
      <c r="G14" s="203" t="s">
        <v>86</v>
      </c>
      <c r="H14" s="205" t="s">
        <v>87</v>
      </c>
    </row>
    <row r="15">
      <c r="B15" s="229"/>
      <c r="C15" s="229"/>
      <c r="D15" s="207"/>
      <c r="E15" s="217"/>
      <c r="F15" s="236"/>
      <c r="G15" s="229"/>
      <c r="H15" s="217">
        <f t="shared" ref="H15:H16" si="1">F15*E15</f>
        <v>0</v>
      </c>
    </row>
    <row r="16">
      <c r="B16" s="229"/>
      <c r="C16" s="229"/>
      <c r="D16" s="207"/>
      <c r="E16" s="217"/>
      <c r="F16" s="236"/>
      <c r="G16" s="229"/>
      <c r="H16" s="217">
        <f t="shared" si="1"/>
        <v>0</v>
      </c>
    </row>
    <row r="17">
      <c r="B17" s="220"/>
      <c r="C17" s="220"/>
      <c r="D17" s="220"/>
      <c r="E17" s="225"/>
      <c r="F17" s="220"/>
      <c r="G17" s="222" t="s">
        <v>97</v>
      </c>
      <c r="H17" s="234">
        <f>SUM(H15:H16)</f>
        <v>0</v>
      </c>
    </row>
    <row r="18">
      <c r="B18" s="224" t="s">
        <v>102</v>
      </c>
      <c r="C18" s="224" t="s">
        <v>103</v>
      </c>
      <c r="D18" s="220"/>
      <c r="E18" s="225"/>
      <c r="F18" s="220"/>
      <c r="G18" s="220"/>
      <c r="H18" s="226"/>
    </row>
    <row r="19">
      <c r="B19" s="203" t="s">
        <v>83</v>
      </c>
      <c r="C19" s="203" t="s">
        <v>60</v>
      </c>
      <c r="D19" s="203" t="s">
        <v>19</v>
      </c>
      <c r="E19" s="204" t="s">
        <v>84</v>
      </c>
      <c r="F19" s="203" t="s">
        <v>85</v>
      </c>
      <c r="G19" s="203" t="s">
        <v>86</v>
      </c>
      <c r="H19" s="205" t="s">
        <v>87</v>
      </c>
    </row>
    <row r="20">
      <c r="B20" s="207"/>
      <c r="C20" s="229" t="s">
        <v>194</v>
      </c>
      <c r="D20" s="235" t="s">
        <v>195</v>
      </c>
      <c r="E20" s="217">
        <v>1950.0</v>
      </c>
      <c r="F20" s="236">
        <v>35.0</v>
      </c>
      <c r="G20" s="237"/>
      <c r="H20" s="217">
        <f t="shared" ref="H20:H21" si="2">F20*E20</f>
        <v>68250</v>
      </c>
      <c r="I20" s="323"/>
    </row>
    <row r="21" ht="15.75" customHeight="1">
      <c r="B21" s="207"/>
      <c r="C21" s="215" t="s">
        <v>196</v>
      </c>
      <c r="D21" s="235" t="s">
        <v>40</v>
      </c>
      <c r="E21" s="217">
        <f>170000/7</f>
        <v>24285.71429</v>
      </c>
      <c r="F21" s="236">
        <v>1.0</v>
      </c>
      <c r="G21" s="237"/>
      <c r="H21" s="217">
        <f t="shared" si="2"/>
        <v>24285.71429</v>
      </c>
      <c r="I21" s="323"/>
    </row>
    <row r="22" ht="15.75" customHeight="1">
      <c r="B22" s="220"/>
      <c r="C22" s="220"/>
      <c r="D22" s="220"/>
      <c r="E22" s="225"/>
      <c r="F22" s="220"/>
      <c r="G22" s="222" t="s">
        <v>97</v>
      </c>
      <c r="H22" s="234">
        <f>SUM(H20:H21)</f>
        <v>92535.71429</v>
      </c>
    </row>
    <row r="23" ht="15.75" customHeight="1">
      <c r="B23" s="224" t="s">
        <v>104</v>
      </c>
      <c r="C23" s="224" t="s">
        <v>105</v>
      </c>
      <c r="D23" s="220"/>
      <c r="E23" s="225"/>
      <c r="F23" s="220"/>
      <c r="G23" s="220"/>
      <c r="H23" s="226"/>
    </row>
    <row r="24" ht="15.75" customHeight="1">
      <c r="B24" s="203" t="s">
        <v>83</v>
      </c>
      <c r="C24" s="203" t="s">
        <v>60</v>
      </c>
      <c r="D24" s="203" t="s">
        <v>19</v>
      </c>
      <c r="E24" s="204" t="s">
        <v>106</v>
      </c>
      <c r="F24" s="203" t="s">
        <v>85</v>
      </c>
      <c r="G24" s="203" t="s">
        <v>107</v>
      </c>
      <c r="H24" s="205" t="s">
        <v>87</v>
      </c>
      <c r="J24" s="206" t="s">
        <v>197</v>
      </c>
      <c r="K24" s="217">
        <f t="shared" ref="K24:K25" si="3">H20*6</f>
        <v>409500</v>
      </c>
    </row>
    <row r="25" ht="15.75" customHeight="1">
      <c r="B25" s="207"/>
      <c r="C25" s="215"/>
      <c r="D25" s="235"/>
      <c r="E25" s="390"/>
      <c r="F25" s="236"/>
      <c r="G25" s="236"/>
      <c r="H25" s="218">
        <f t="shared" ref="H25:H26" si="4">ROUND(F25*E25*G25,0)</f>
        <v>0</v>
      </c>
      <c r="J25" s="206" t="s">
        <v>198</v>
      </c>
      <c r="K25" s="217">
        <f t="shared" si="3"/>
        <v>145714.2857</v>
      </c>
    </row>
    <row r="26" ht="15.75" customHeight="1">
      <c r="B26" s="207"/>
      <c r="C26" s="215"/>
      <c r="D26" s="235"/>
      <c r="E26" s="390"/>
      <c r="F26" s="236"/>
      <c r="G26" s="236"/>
      <c r="H26" s="218">
        <f t="shared" si="4"/>
        <v>0</v>
      </c>
      <c r="K26" s="217">
        <f>K24+K25</f>
        <v>555214.2857</v>
      </c>
    </row>
    <row r="27" ht="15.75" customHeight="1">
      <c r="B27" s="220"/>
      <c r="C27" s="246" t="s">
        <v>113</v>
      </c>
      <c r="D27" s="246">
        <v>1.0</v>
      </c>
      <c r="E27" s="225"/>
      <c r="F27" s="220"/>
      <c r="G27" s="222" t="s">
        <v>97</v>
      </c>
      <c r="H27" s="234">
        <f>SUM(H25:H26)</f>
        <v>0</v>
      </c>
    </row>
    <row r="28" ht="15.75" customHeight="1">
      <c r="B28" s="195"/>
      <c r="C28" s="247"/>
      <c r="D28" s="247"/>
      <c r="E28" s="196"/>
      <c r="F28" s="195"/>
      <c r="G28" s="248"/>
      <c r="H28" s="249"/>
    </row>
    <row r="29" ht="15.75" customHeight="1">
      <c r="B29" s="195"/>
      <c r="C29" s="185"/>
      <c r="D29" s="185"/>
      <c r="E29" s="196"/>
      <c r="F29" s="250" t="s">
        <v>114</v>
      </c>
      <c r="G29" s="194"/>
      <c r="H29" s="251">
        <f>H27+H22+H17+H12</f>
        <v>92535.71429</v>
      </c>
      <c r="K29" s="217">
        <f>K26/6</f>
        <v>92535.71429</v>
      </c>
    </row>
    <row r="30" ht="15.75" customHeight="1">
      <c r="B30" s="252"/>
      <c r="C30" s="253"/>
      <c r="D30" s="254"/>
      <c r="E30" s="185"/>
      <c r="F30" s="254"/>
      <c r="G30" s="253"/>
      <c r="H30" s="254"/>
      <c r="K30" s="456"/>
    </row>
    <row r="31" ht="15.75" customHeight="1">
      <c r="B31" s="252"/>
      <c r="C31" s="410" t="s">
        <v>115</v>
      </c>
      <c r="D31" s="256"/>
      <c r="E31" s="139"/>
      <c r="F31" s="139"/>
      <c r="G31" s="139"/>
      <c r="H31" s="139"/>
    </row>
    <row r="32" ht="15.75" customHeight="1">
      <c r="B32" s="252"/>
      <c r="C32" s="257"/>
      <c r="D32" s="193"/>
      <c r="E32" s="193"/>
      <c r="F32" s="193"/>
      <c r="G32" s="193"/>
      <c r="H32" s="194"/>
    </row>
    <row r="33" ht="15.75" customHeight="1">
      <c r="B33" s="252"/>
      <c r="C33" s="258"/>
      <c r="D33" s="193"/>
      <c r="E33" s="193"/>
      <c r="F33" s="193"/>
      <c r="G33" s="193"/>
      <c r="H33" s="19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29:G29"/>
    <mergeCell ref="D31:H31"/>
    <mergeCell ref="C32:H32"/>
    <mergeCell ref="C33:H33"/>
  </mergeCells>
  <conditionalFormatting sqref="C10:E10">
    <cfRule type="containsText" dxfId="0" priority="1" operator="containsText" text="#N/A">
      <formula>NOT(ISERROR(SEARCH(("#N/A"),(C10))))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4.0"/>
    <col customWidth="1" min="3" max="3" width="42.71"/>
    <col customWidth="1" min="4" max="4" width="15.71"/>
    <col customWidth="1" min="5" max="5" width="18.14"/>
    <col customWidth="1" min="6" max="6" width="15.29"/>
    <col customWidth="1" min="7" max="7" width="46.0"/>
    <col customWidth="1" min="8" max="10" width="10.71"/>
    <col customWidth="1" min="11" max="11" width="40.86"/>
    <col customWidth="1" min="12" max="12" width="17.43"/>
    <col customWidth="1" min="13" max="14" width="10.71"/>
    <col customWidth="1" min="15" max="15" width="39.14"/>
    <col customWidth="1" min="16" max="16" width="21.0"/>
    <col customWidth="1" min="17" max="18" width="12.0"/>
    <col customWidth="1" min="19" max="19" width="38.29"/>
    <col customWidth="1" min="20" max="22" width="10.71"/>
    <col customWidth="1" min="23" max="23" width="42.86"/>
    <col customWidth="1" min="24" max="24" width="29.71"/>
    <col customWidth="1" min="25" max="26" width="10.71"/>
    <col customWidth="1" min="27" max="27" width="44.43"/>
    <col customWidth="1" min="28" max="29" width="10.71"/>
  </cols>
  <sheetData>
    <row r="2">
      <c r="C2" s="457" t="s">
        <v>199</v>
      </c>
    </row>
    <row r="5" ht="146.25" customHeight="1">
      <c r="C5" s="458"/>
      <c r="D5" s="459"/>
      <c r="E5" s="460"/>
      <c r="G5" s="461"/>
      <c r="H5" s="459"/>
      <c r="I5" s="460"/>
      <c r="J5" s="206"/>
      <c r="K5" s="461"/>
      <c r="L5" s="459"/>
      <c r="M5" s="460"/>
      <c r="N5" s="206"/>
      <c r="O5" s="462"/>
      <c r="P5" s="459"/>
      <c r="Q5" s="460"/>
      <c r="R5" s="206"/>
      <c r="S5" s="462"/>
      <c r="T5" s="459"/>
      <c r="U5" s="460"/>
      <c r="V5" s="206"/>
      <c r="W5" s="462"/>
      <c r="X5" s="459"/>
      <c r="Y5" s="460"/>
      <c r="Z5" s="206"/>
      <c r="AA5" s="462"/>
      <c r="AB5" s="459"/>
      <c r="AC5" s="460"/>
    </row>
    <row r="6" ht="153.75" customHeight="1">
      <c r="C6" s="463"/>
      <c r="D6" s="128"/>
      <c r="E6" s="464"/>
      <c r="G6" s="465"/>
      <c r="H6" s="128"/>
      <c r="I6" s="464"/>
      <c r="J6" s="206"/>
      <c r="K6" s="465"/>
      <c r="L6" s="128"/>
      <c r="M6" s="464"/>
      <c r="N6" s="206"/>
      <c r="O6" s="466"/>
      <c r="P6" s="128"/>
      <c r="Q6" s="464"/>
      <c r="R6" s="206"/>
      <c r="S6" s="466"/>
      <c r="T6" s="128"/>
      <c r="U6" s="464"/>
      <c r="V6" s="206"/>
      <c r="W6" s="466"/>
      <c r="X6" s="128"/>
      <c r="Y6" s="464"/>
      <c r="Z6" s="206"/>
      <c r="AA6" s="466"/>
      <c r="AB6" s="128"/>
      <c r="AC6" s="464"/>
    </row>
    <row r="7" ht="139.5" customHeight="1">
      <c r="C7" s="467"/>
      <c r="D7" s="128"/>
      <c r="E7" s="464"/>
      <c r="G7" s="465"/>
      <c r="H7" s="128"/>
      <c r="I7" s="464"/>
      <c r="J7" s="206"/>
      <c r="K7" s="465"/>
      <c r="L7" s="128"/>
      <c r="M7" s="464"/>
      <c r="N7" s="206"/>
      <c r="O7" s="468"/>
      <c r="P7" s="128"/>
      <c r="Q7" s="464"/>
      <c r="R7" s="206"/>
      <c r="S7" s="468"/>
      <c r="T7" s="128"/>
      <c r="U7" s="464"/>
      <c r="V7" s="206"/>
      <c r="W7" s="468"/>
      <c r="X7" s="128"/>
      <c r="Y7" s="464"/>
      <c r="Z7" s="206"/>
      <c r="AA7" s="468"/>
      <c r="AB7" s="128"/>
      <c r="AC7" s="464"/>
    </row>
    <row r="8">
      <c r="C8" s="469" t="s">
        <v>200</v>
      </c>
      <c r="D8" s="470" t="s">
        <v>201</v>
      </c>
      <c r="E8" s="464"/>
      <c r="G8" s="469" t="s">
        <v>202</v>
      </c>
      <c r="H8" s="470" t="s">
        <v>201</v>
      </c>
      <c r="I8" s="464"/>
      <c r="J8" s="206"/>
      <c r="K8" s="469" t="s">
        <v>203</v>
      </c>
      <c r="L8" s="470" t="s">
        <v>201</v>
      </c>
      <c r="M8" s="464"/>
      <c r="N8" s="206"/>
      <c r="O8" s="469" t="s">
        <v>204</v>
      </c>
      <c r="P8" s="470" t="s">
        <v>201</v>
      </c>
      <c r="Q8" s="464"/>
      <c r="R8" s="206"/>
      <c r="S8" s="469" t="s">
        <v>205</v>
      </c>
      <c r="T8" s="470" t="s">
        <v>201</v>
      </c>
      <c r="U8" s="464"/>
      <c r="V8" s="206"/>
      <c r="W8" s="469" t="s">
        <v>206</v>
      </c>
      <c r="X8" s="470" t="s">
        <v>201</v>
      </c>
      <c r="Y8" s="464"/>
      <c r="Z8" s="206"/>
      <c r="AA8" s="469" t="s">
        <v>207</v>
      </c>
      <c r="AB8" s="470" t="s">
        <v>201</v>
      </c>
      <c r="AC8" s="464"/>
    </row>
    <row r="9">
      <c r="C9" s="465" t="s">
        <v>208</v>
      </c>
      <c r="D9" s="231">
        <v>225578.0</v>
      </c>
      <c r="E9" s="464"/>
      <c r="G9" s="465" t="s">
        <v>209</v>
      </c>
      <c r="H9" s="231">
        <v>262900.0</v>
      </c>
      <c r="I9" s="464"/>
      <c r="J9" s="206"/>
      <c r="K9" s="465" t="s">
        <v>208</v>
      </c>
      <c r="L9" s="231">
        <v>261800.0</v>
      </c>
      <c r="M9" s="464"/>
      <c r="N9" s="206"/>
      <c r="O9" s="465" t="s">
        <v>210</v>
      </c>
      <c r="P9" s="231">
        <v>1870000.0</v>
      </c>
      <c r="Q9" s="464"/>
      <c r="R9" s="206"/>
      <c r="S9" s="465" t="s">
        <v>211</v>
      </c>
      <c r="T9" s="231">
        <v>45000.0</v>
      </c>
      <c r="U9" s="464"/>
      <c r="V9" s="206"/>
      <c r="W9" s="465" t="s">
        <v>212</v>
      </c>
      <c r="X9" s="231">
        <v>614000.0</v>
      </c>
      <c r="Y9" s="464"/>
      <c r="Z9" s="206"/>
      <c r="AA9" s="465" t="s">
        <v>213</v>
      </c>
      <c r="AB9" s="231">
        <v>336900.0</v>
      </c>
      <c r="AC9" s="464"/>
    </row>
    <row r="10">
      <c r="C10" s="465" t="s">
        <v>214</v>
      </c>
      <c r="D10" s="231">
        <v>174900.0</v>
      </c>
      <c r="E10" s="464"/>
      <c r="G10" s="465" t="s">
        <v>208</v>
      </c>
      <c r="H10" s="231">
        <v>109480.0</v>
      </c>
      <c r="I10" s="464"/>
      <c r="J10" s="206"/>
      <c r="K10" s="465" t="s">
        <v>215</v>
      </c>
      <c r="L10" s="231">
        <v>304900.0</v>
      </c>
      <c r="M10" s="464"/>
      <c r="N10" s="206"/>
      <c r="O10" s="465" t="s">
        <v>216</v>
      </c>
      <c r="P10" s="231">
        <v>1256879.0</v>
      </c>
      <c r="Q10" s="464"/>
      <c r="R10" s="206"/>
      <c r="S10" s="465" t="s">
        <v>216</v>
      </c>
      <c r="T10" s="231">
        <v>53065.0</v>
      </c>
      <c r="U10" s="464"/>
      <c r="V10" s="206"/>
      <c r="W10" s="465" t="s">
        <v>215</v>
      </c>
      <c r="X10" s="231">
        <v>507900.0</v>
      </c>
      <c r="Y10" s="464"/>
      <c r="Z10" s="206"/>
      <c r="AA10" s="465" t="s">
        <v>212</v>
      </c>
      <c r="AB10" s="231">
        <v>270000.0</v>
      </c>
      <c r="AC10" s="464"/>
    </row>
    <row r="11">
      <c r="C11" s="465" t="s">
        <v>212</v>
      </c>
      <c r="D11" s="231">
        <v>103100.0</v>
      </c>
      <c r="E11" s="464"/>
      <c r="G11" s="465" t="s">
        <v>212</v>
      </c>
      <c r="H11" s="231">
        <v>104200.0</v>
      </c>
      <c r="I11" s="464"/>
      <c r="J11" s="206"/>
      <c r="K11" s="465" t="s">
        <v>216</v>
      </c>
      <c r="L11" s="231">
        <v>136849.0</v>
      </c>
      <c r="M11" s="464"/>
      <c r="N11" s="206"/>
      <c r="O11" s="465" t="s">
        <v>217</v>
      </c>
      <c r="P11" s="231">
        <v>1453300.0</v>
      </c>
      <c r="Q11" s="464"/>
      <c r="R11" s="206"/>
      <c r="S11" s="465" t="s">
        <v>210</v>
      </c>
      <c r="T11" s="231">
        <v>55000.0</v>
      </c>
      <c r="U11" s="464"/>
      <c r="V11" s="206"/>
      <c r="W11" s="465" t="s">
        <v>218</v>
      </c>
      <c r="X11" s="231">
        <v>502000.0</v>
      </c>
      <c r="Y11" s="464"/>
      <c r="Z11" s="206"/>
      <c r="AA11" s="465" t="s">
        <v>208</v>
      </c>
      <c r="AB11" s="231">
        <v>232050.0</v>
      </c>
      <c r="AC11" s="464"/>
    </row>
    <row r="12" ht="15.75" customHeight="1">
      <c r="C12" s="471"/>
      <c r="D12" s="472">
        <v>503578.0</v>
      </c>
      <c r="E12" s="473">
        <v>167859.33333333334</v>
      </c>
      <c r="G12" s="471"/>
      <c r="H12" s="472">
        <v>476580.0</v>
      </c>
      <c r="I12" s="473">
        <v>158860.0</v>
      </c>
      <c r="J12" s="391"/>
      <c r="K12" s="471"/>
      <c r="L12" s="472">
        <v>703549.0</v>
      </c>
      <c r="M12" s="473">
        <v>234516.33333333334</v>
      </c>
      <c r="N12" s="391"/>
      <c r="O12" s="471"/>
      <c r="P12" s="472">
        <v>4580179.0</v>
      </c>
      <c r="Q12" s="473">
        <v>1526726.3333333333</v>
      </c>
      <c r="R12" s="391"/>
      <c r="S12" s="471"/>
      <c r="T12" s="472">
        <v>153065.0</v>
      </c>
      <c r="U12" s="473">
        <v>76532.5</v>
      </c>
      <c r="V12" s="391"/>
      <c r="W12" s="471"/>
      <c r="X12" s="472">
        <v>1623900.0</v>
      </c>
      <c r="Y12" s="473">
        <v>811950.0</v>
      </c>
      <c r="Z12" s="391"/>
      <c r="AA12" s="471"/>
      <c r="AB12" s="472">
        <v>838950.0</v>
      </c>
      <c r="AC12" s="473">
        <v>279650.0</v>
      </c>
    </row>
    <row r="13" ht="15.75" customHeight="1"/>
    <row r="14" ht="15.75" customHeight="1">
      <c r="B14" s="474" t="s">
        <v>219</v>
      </c>
      <c r="C14" s="194"/>
    </row>
    <row r="15" ht="15.75" customHeight="1">
      <c r="B15" s="475" t="s">
        <v>200</v>
      </c>
      <c r="C15" s="231">
        <v>167859.33333333334</v>
      </c>
    </row>
    <row r="16" ht="15.75" customHeight="1">
      <c r="B16" s="475" t="s">
        <v>202</v>
      </c>
      <c r="C16" s="231">
        <v>158860.0</v>
      </c>
    </row>
    <row r="17" ht="15.75" customHeight="1">
      <c r="B17" s="475" t="s">
        <v>203</v>
      </c>
      <c r="C17" s="231">
        <v>234516.33333333334</v>
      </c>
    </row>
    <row r="18" ht="15.75" customHeight="1">
      <c r="B18" s="475" t="s">
        <v>204</v>
      </c>
      <c r="C18" s="231">
        <v>1526726.3333333333</v>
      </c>
    </row>
    <row r="19" ht="15.75" customHeight="1">
      <c r="B19" s="475" t="s">
        <v>205</v>
      </c>
      <c r="C19" s="231">
        <v>76532.5</v>
      </c>
    </row>
    <row r="20" ht="15.75" customHeight="1">
      <c r="B20" s="475" t="s">
        <v>206</v>
      </c>
      <c r="C20" s="231">
        <v>811950.0</v>
      </c>
    </row>
    <row r="21" ht="15.75" customHeight="1">
      <c r="B21" s="475" t="s">
        <v>207</v>
      </c>
      <c r="C21" s="231">
        <v>279650.0</v>
      </c>
    </row>
    <row r="22" ht="15.75" customHeight="1">
      <c r="A22" s="476" t="s">
        <v>220</v>
      </c>
      <c r="B22" s="475" t="s">
        <v>221</v>
      </c>
      <c r="C22" s="231">
        <v>3256094.5</v>
      </c>
    </row>
    <row r="23" ht="15.75" customHeight="1">
      <c r="B23" s="475" t="s">
        <v>222</v>
      </c>
      <c r="C23" s="231">
        <v>542682.4166666666</v>
      </c>
    </row>
    <row r="24" ht="15.75" customHeight="1">
      <c r="B24" s="475" t="s">
        <v>223</v>
      </c>
      <c r="C24" s="244">
        <v>21707.296666666665</v>
      </c>
    </row>
    <row r="25" ht="15.75" customHeight="1">
      <c r="D25" s="477" t="s">
        <v>224</v>
      </c>
      <c r="E25" s="478" t="s">
        <v>225</v>
      </c>
    </row>
    <row r="26" ht="15.75" customHeight="1">
      <c r="B26" s="479" t="s">
        <v>226</v>
      </c>
      <c r="D26" s="230">
        <v>4.0</v>
      </c>
      <c r="E26" s="480">
        <f>C24*D26</f>
        <v>86829.18667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>
      <c r="C56" s="481" t="s">
        <v>227</v>
      </c>
      <c r="D56" s="482"/>
      <c r="E56" s="482"/>
      <c r="F56" s="482"/>
      <c r="G56" s="483"/>
    </row>
    <row r="57" ht="15.75" customHeight="1">
      <c r="C57" s="484"/>
      <c r="G57" s="485"/>
    </row>
    <row r="58" ht="15.75" customHeight="1">
      <c r="C58" s="484"/>
      <c r="G58" s="485"/>
    </row>
    <row r="59" ht="15.75" customHeight="1">
      <c r="C59" s="484"/>
      <c r="G59" s="485"/>
    </row>
    <row r="60" ht="15.75" customHeight="1">
      <c r="C60" s="484"/>
      <c r="G60" s="485"/>
    </row>
    <row r="61" ht="15.75" customHeight="1">
      <c r="C61" s="484"/>
      <c r="G61" s="485"/>
    </row>
    <row r="62" ht="15.75" customHeight="1">
      <c r="C62" s="484"/>
      <c r="G62" s="485"/>
    </row>
    <row r="63" ht="15.75" customHeight="1">
      <c r="C63" s="484"/>
      <c r="G63" s="485"/>
    </row>
    <row r="64" ht="15.75" customHeight="1">
      <c r="C64" s="484"/>
      <c r="G64" s="485"/>
    </row>
    <row r="65" ht="15.75" customHeight="1">
      <c r="C65" s="484"/>
      <c r="G65" s="485"/>
    </row>
    <row r="66" ht="15.75" customHeight="1">
      <c r="C66" s="484"/>
      <c r="G66" s="485"/>
    </row>
    <row r="67" ht="15.75" customHeight="1">
      <c r="C67" s="484"/>
      <c r="G67" s="485"/>
    </row>
    <row r="68" ht="15.75" customHeight="1">
      <c r="C68" s="484"/>
      <c r="G68" s="485"/>
    </row>
    <row r="69" ht="15.75" customHeight="1">
      <c r="C69" s="484"/>
      <c r="G69" s="485"/>
    </row>
    <row r="70" ht="15.75" customHeight="1">
      <c r="C70" s="484"/>
      <c r="G70" s="485"/>
    </row>
    <row r="71" ht="15.75" customHeight="1">
      <c r="C71" s="484"/>
      <c r="G71" s="485"/>
    </row>
    <row r="72" ht="15.75" customHeight="1">
      <c r="C72" s="484"/>
      <c r="F72" s="478" t="s">
        <v>189</v>
      </c>
      <c r="G72" s="486" t="s">
        <v>190</v>
      </c>
    </row>
    <row r="73" ht="15.75" customHeight="1">
      <c r="C73" s="484"/>
      <c r="F73" s="487" t="s">
        <v>191</v>
      </c>
      <c r="G73" s="488">
        <v>185730.0</v>
      </c>
    </row>
    <row r="74" ht="15.75" customHeight="1">
      <c r="C74" s="484"/>
      <c r="F74" s="487" t="s">
        <v>192</v>
      </c>
      <c r="G74" s="488">
        <v>380000.0</v>
      </c>
    </row>
    <row r="75" ht="15.75" customHeight="1">
      <c r="C75" s="484"/>
      <c r="F75" s="475"/>
      <c r="G75" s="489">
        <f>G73+G74</f>
        <v>565730</v>
      </c>
    </row>
    <row r="76" ht="15.75" customHeight="1">
      <c r="C76" s="490"/>
      <c r="D76" s="491"/>
      <c r="E76" s="491"/>
      <c r="F76" s="492" t="s">
        <v>129</v>
      </c>
      <c r="G76" s="493">
        <f>G75/2</f>
        <v>282865</v>
      </c>
    </row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C2:U3"/>
    <mergeCell ref="B14:C14"/>
    <mergeCell ref="B26:C26"/>
    <mergeCell ref="C56:G56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5.0"/>
    <col customWidth="1" min="2" max="2" width="10.71"/>
    <col customWidth="1" min="3" max="3" width="14.57"/>
    <col customWidth="1" min="4" max="4" width="18.0"/>
    <col customWidth="1" min="5" max="5" width="14.57"/>
    <col customWidth="1" min="6" max="6" width="12.14"/>
    <col customWidth="1" min="7" max="7" width="10.71"/>
    <col customWidth="1" min="8" max="8" width="13.0"/>
    <col customWidth="1" min="9" max="9" width="10.71"/>
    <col customWidth="1" min="10" max="10" width="13.14"/>
    <col customWidth="1" min="11" max="26" width="10.71"/>
  </cols>
  <sheetData>
    <row r="1">
      <c r="A1" s="494" t="s">
        <v>228</v>
      </c>
      <c r="B1" s="495" t="s">
        <v>229</v>
      </c>
      <c r="C1" s="495" t="s">
        <v>230</v>
      </c>
      <c r="D1" s="494" t="s">
        <v>231</v>
      </c>
      <c r="E1" s="495" t="s">
        <v>232</v>
      </c>
      <c r="F1" s="495" t="s">
        <v>233</v>
      </c>
    </row>
    <row r="2">
      <c r="A2" s="494"/>
      <c r="B2" s="495"/>
      <c r="C2" s="495"/>
      <c r="D2" s="494"/>
      <c r="E2" s="495"/>
      <c r="F2" s="495" t="s">
        <v>234</v>
      </c>
    </row>
    <row r="4">
      <c r="A4" s="496" t="s">
        <v>235</v>
      </c>
      <c r="B4" s="241">
        <v>1.1</v>
      </c>
      <c r="C4" s="323">
        <f t="shared" ref="C4:C5" si="1">(1160000+140606)*B4</f>
        <v>1430666.6</v>
      </c>
      <c r="D4" s="497">
        <v>1.673</v>
      </c>
      <c r="E4" s="323">
        <f t="shared" ref="E4:E5" si="2">C4*D4</f>
        <v>2393505.222</v>
      </c>
      <c r="F4" s="323">
        <f t="shared" ref="F4:F5" si="3">E4/240</f>
        <v>9972.938424</v>
      </c>
      <c r="H4" s="498">
        <v>79793.86996538879</v>
      </c>
      <c r="J4" s="499">
        <f t="shared" ref="J4:J5" si="4">H4*30</f>
        <v>2393816.099</v>
      </c>
      <c r="L4" s="206">
        <f t="shared" ref="L4:L5" si="5">C4/J4</f>
        <v>0.5976510061</v>
      </c>
    </row>
    <row r="5">
      <c r="A5" s="496" t="s">
        <v>236</v>
      </c>
      <c r="B5" s="241">
        <v>1.5</v>
      </c>
      <c r="C5" s="323">
        <f t="shared" si="1"/>
        <v>1950909</v>
      </c>
      <c r="D5" s="497">
        <v>1.755</v>
      </c>
      <c r="E5" s="323">
        <f t="shared" si="2"/>
        <v>3423845.295</v>
      </c>
      <c r="F5" s="323">
        <f t="shared" si="3"/>
        <v>14266.02206</v>
      </c>
      <c r="H5" s="500">
        <v>114239.29276524959</v>
      </c>
      <c r="J5" s="499">
        <f t="shared" si="4"/>
        <v>3427178.783</v>
      </c>
      <c r="L5" s="206">
        <f t="shared" si="5"/>
        <v>0.5692463462</v>
      </c>
    </row>
    <row r="8">
      <c r="A8" s="434" t="s">
        <v>187</v>
      </c>
      <c r="F8" s="323">
        <f>(F5)+(F4*2)</f>
        <v>34211.89891</v>
      </c>
    </row>
    <row r="9">
      <c r="A9" s="501"/>
      <c r="F9" s="323"/>
    </row>
    <row r="10">
      <c r="A10" s="501" t="s">
        <v>237</v>
      </c>
      <c r="F10" s="323">
        <f>F5+F4</f>
        <v>24238.96049</v>
      </c>
    </row>
    <row r="12">
      <c r="A12" s="434" t="s">
        <v>238</v>
      </c>
      <c r="F12" s="323">
        <f>F4*2</f>
        <v>19945.87685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00000"/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8.0"/>
    <col customWidth="1" min="3" max="3" width="38.0"/>
    <col customWidth="1" min="4" max="4" width="44.71"/>
    <col customWidth="1" min="5" max="5" width="59.86"/>
    <col customWidth="1" min="6" max="6" width="9.86"/>
    <col customWidth="1" min="7" max="7" width="12.71"/>
    <col customWidth="1" min="8" max="8" width="17.43"/>
    <col customWidth="1" min="9" max="9" width="26.14"/>
    <col customWidth="1" min="10" max="10" width="10.29"/>
    <col customWidth="1" min="11" max="11" width="12.57"/>
    <col customWidth="1" min="12" max="12" width="26.86"/>
    <col customWidth="1" min="13" max="26" width="9.14"/>
  </cols>
  <sheetData>
    <row r="1" ht="24.75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9.7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2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58.5" customHeight="1">
      <c r="A3" s="49"/>
      <c r="B3" s="70" t="s">
        <v>16</v>
      </c>
      <c r="C3" s="71"/>
      <c r="D3" s="71"/>
      <c r="E3" s="71"/>
      <c r="F3" s="71"/>
      <c r="G3" s="71"/>
      <c r="H3" s="71"/>
      <c r="I3" s="72"/>
      <c r="J3" s="49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54.75" customHeight="1">
      <c r="A4" s="73"/>
      <c r="B4" s="74" t="s">
        <v>2</v>
      </c>
      <c r="C4" s="75" t="s">
        <v>17</v>
      </c>
      <c r="D4" s="75" t="s">
        <v>3</v>
      </c>
      <c r="E4" s="76" t="s">
        <v>18</v>
      </c>
      <c r="F4" s="76" t="s">
        <v>19</v>
      </c>
      <c r="G4" s="76" t="s">
        <v>20</v>
      </c>
      <c r="H4" s="76" t="s">
        <v>21</v>
      </c>
      <c r="I4" s="77" t="s">
        <v>22</v>
      </c>
      <c r="J4" s="73"/>
      <c r="K4" s="78"/>
      <c r="L4" s="7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57.75" customHeight="1">
      <c r="A5" s="49"/>
      <c r="B5" s="26">
        <v>1.0</v>
      </c>
      <c r="C5" s="18" t="s">
        <v>6</v>
      </c>
      <c r="D5" s="18" t="s">
        <v>6</v>
      </c>
      <c r="E5" s="79" t="s">
        <v>23</v>
      </c>
      <c r="F5" s="80" t="s">
        <v>24</v>
      </c>
      <c r="G5" s="81">
        <v>4500.0</v>
      </c>
      <c r="H5" s="82">
        <f>'1'!H29</f>
        <v>6021.104577</v>
      </c>
      <c r="I5" s="83">
        <f t="shared" ref="I5:I7" si="1">G5*H5</f>
        <v>27094970.6</v>
      </c>
      <c r="J5" s="49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84.0" customHeight="1">
      <c r="A6" s="49"/>
      <c r="B6" s="36">
        <v>2.0</v>
      </c>
      <c r="C6" s="37" t="s">
        <v>7</v>
      </c>
      <c r="D6" s="37" t="s">
        <v>7</v>
      </c>
      <c r="E6" s="84" t="s">
        <v>25</v>
      </c>
      <c r="F6" s="85" t="s">
        <v>24</v>
      </c>
      <c r="G6" s="86">
        <v>280.0</v>
      </c>
      <c r="H6" s="87">
        <f>'2'!I31</f>
        <v>66014.03083</v>
      </c>
      <c r="I6" s="88">
        <f t="shared" si="1"/>
        <v>18483928.63</v>
      </c>
      <c r="J6" s="49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70.5" customHeight="1">
      <c r="A7" s="49"/>
      <c r="B7" s="36">
        <v>3.0</v>
      </c>
      <c r="C7" s="37" t="s">
        <v>8</v>
      </c>
      <c r="D7" s="37" t="s">
        <v>8</v>
      </c>
      <c r="E7" s="89" t="s">
        <v>26</v>
      </c>
      <c r="F7" s="85" t="s">
        <v>24</v>
      </c>
      <c r="G7" s="86">
        <v>450.0</v>
      </c>
      <c r="H7" s="87">
        <f>'3'!H33</f>
        <v>44042.85604</v>
      </c>
      <c r="I7" s="88">
        <f t="shared" si="1"/>
        <v>19819285.22</v>
      </c>
      <c r="J7" s="49"/>
      <c r="K7" s="2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02.75" customHeight="1">
      <c r="A8" s="49"/>
      <c r="B8" s="36">
        <v>4.0</v>
      </c>
      <c r="C8" s="90" t="s">
        <v>10</v>
      </c>
      <c r="D8" s="90" t="s">
        <v>10</v>
      </c>
      <c r="E8" s="91" t="s">
        <v>27</v>
      </c>
      <c r="F8" s="85" t="s">
        <v>24</v>
      </c>
      <c r="G8" s="86">
        <v>4800.0</v>
      </c>
      <c r="H8" s="87">
        <f>'4'!H33</f>
        <v>41194.32475</v>
      </c>
      <c r="I8" s="88">
        <f t="shared" ref="I8:I14" si="2">H8*G8</f>
        <v>197732758.8</v>
      </c>
      <c r="J8" s="49"/>
      <c r="K8" s="2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97.5" customHeight="1">
      <c r="A9" s="49"/>
      <c r="B9" s="36">
        <v>5.0</v>
      </c>
      <c r="C9" s="37" t="s">
        <v>10</v>
      </c>
      <c r="D9" s="37" t="s">
        <v>10</v>
      </c>
      <c r="E9" s="89" t="s">
        <v>28</v>
      </c>
      <c r="F9" s="85" t="s">
        <v>29</v>
      </c>
      <c r="G9" s="86">
        <v>600.0</v>
      </c>
      <c r="H9" s="87">
        <f>'5'!H31</f>
        <v>28229.58113</v>
      </c>
      <c r="I9" s="88">
        <f t="shared" si="2"/>
        <v>16937748.68</v>
      </c>
      <c r="J9" s="49"/>
      <c r="K9" s="2"/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99.75" customHeight="1">
      <c r="A10" s="49"/>
      <c r="B10" s="36">
        <v>6.0</v>
      </c>
      <c r="C10" s="44" t="s">
        <v>30</v>
      </c>
      <c r="D10" s="44" t="s">
        <v>31</v>
      </c>
      <c r="E10" s="90" t="s">
        <v>32</v>
      </c>
      <c r="F10" s="85" t="s">
        <v>24</v>
      </c>
      <c r="G10" s="86">
        <v>700.0</v>
      </c>
      <c r="H10" s="87">
        <f>'6'!H30</f>
        <v>32875.73729</v>
      </c>
      <c r="I10" s="88">
        <f t="shared" si="2"/>
        <v>23013016.1</v>
      </c>
      <c r="J10" s="49"/>
      <c r="K10" s="2"/>
      <c r="L10" s="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00.5" customHeight="1">
      <c r="A11" s="49"/>
      <c r="B11" s="36">
        <v>7.0</v>
      </c>
      <c r="C11" s="51" t="s">
        <v>33</v>
      </c>
      <c r="D11" s="51" t="s">
        <v>34</v>
      </c>
      <c r="E11" s="91" t="s">
        <v>35</v>
      </c>
      <c r="F11" s="85" t="s">
        <v>19</v>
      </c>
      <c r="G11" s="86">
        <v>150.0</v>
      </c>
      <c r="H11" s="87">
        <f>'7'!H30</f>
        <v>380110.7475</v>
      </c>
      <c r="I11" s="88">
        <f t="shared" si="2"/>
        <v>57016612.13</v>
      </c>
      <c r="J11" s="49"/>
      <c r="K11" s="2"/>
      <c r="L11" s="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60.75" customHeight="1">
      <c r="A12" s="49"/>
      <c r="B12" s="36">
        <v>8.0</v>
      </c>
      <c r="C12" s="51" t="s">
        <v>36</v>
      </c>
      <c r="D12" s="51" t="s">
        <v>36</v>
      </c>
      <c r="E12" s="92" t="s">
        <v>37</v>
      </c>
      <c r="F12" s="93" t="s">
        <v>29</v>
      </c>
      <c r="G12" s="86">
        <v>2600.0</v>
      </c>
      <c r="H12" s="87">
        <f>'8'!H29</f>
        <v>22810.03242</v>
      </c>
      <c r="I12" s="94">
        <f t="shared" si="2"/>
        <v>59306084.28</v>
      </c>
      <c r="J12" s="49"/>
      <c r="K12" s="2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60.75" customHeight="1">
      <c r="A13" s="49"/>
      <c r="B13" s="50">
        <v>9.0</v>
      </c>
      <c r="C13" s="51" t="s">
        <v>14</v>
      </c>
      <c r="D13" s="51" t="s">
        <v>14</v>
      </c>
      <c r="E13" s="90" t="s">
        <v>38</v>
      </c>
      <c r="F13" s="93" t="s">
        <v>29</v>
      </c>
      <c r="G13" s="86">
        <v>300.0</v>
      </c>
      <c r="H13" s="87">
        <f>'9'!I33</f>
        <v>18819.30377</v>
      </c>
      <c r="I13" s="94">
        <f t="shared" si="2"/>
        <v>5645791.132</v>
      </c>
      <c r="J13" s="49"/>
      <c r="K13" s="2"/>
      <c r="L13" s="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17.0" customHeight="1">
      <c r="A14" s="49"/>
      <c r="B14" s="53">
        <v>10.0</v>
      </c>
      <c r="C14" s="54" t="s">
        <v>15</v>
      </c>
      <c r="D14" s="54" t="s">
        <v>15</v>
      </c>
      <c r="E14" s="95" t="s">
        <v>39</v>
      </c>
      <c r="F14" s="96" t="s">
        <v>40</v>
      </c>
      <c r="G14" s="97">
        <f>'TOTAL ETAPA 2'!G14*0.47</f>
        <v>9.4</v>
      </c>
      <c r="H14" s="98">
        <f>'10'!H29</f>
        <v>92535.71429</v>
      </c>
      <c r="I14" s="99">
        <f t="shared" si="2"/>
        <v>869835.7143</v>
      </c>
      <c r="J14" s="49"/>
      <c r="K14" s="2"/>
      <c r="L14" s="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8.75" customHeight="1">
      <c r="A15" s="49"/>
      <c r="B15" s="100"/>
      <c r="C15" s="101"/>
      <c r="D15" s="102"/>
      <c r="E15" s="103"/>
      <c r="F15" s="104"/>
      <c r="G15" s="104"/>
      <c r="H15" s="105"/>
      <c r="I15" s="105"/>
      <c r="J15" s="49"/>
      <c r="K15" s="2"/>
      <c r="L15" s="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2.0" customHeight="1">
      <c r="A16" s="49"/>
      <c r="B16" s="100"/>
      <c r="C16" s="106"/>
      <c r="D16" s="107"/>
      <c r="E16" s="108" t="s">
        <v>41</v>
      </c>
      <c r="F16" s="109"/>
      <c r="G16" s="109"/>
      <c r="H16" s="110">
        <f>SUM(I5:I14)</f>
        <v>425920031.3</v>
      </c>
      <c r="I16" s="13"/>
      <c r="J16" s="49"/>
      <c r="K16" s="2"/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6.75" customHeight="1">
      <c r="A17" s="49"/>
      <c r="B17" s="100"/>
      <c r="C17" s="111"/>
      <c r="D17" s="107"/>
      <c r="E17" s="112" t="s">
        <v>42</v>
      </c>
      <c r="F17" s="93"/>
      <c r="G17" s="113"/>
      <c r="H17" s="114">
        <v>0.29</v>
      </c>
      <c r="I17" s="115">
        <f>H17*H16</f>
        <v>123516809.1</v>
      </c>
      <c r="J17" s="49"/>
      <c r="K17" s="2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36.75" customHeight="1">
      <c r="A18" s="49"/>
      <c r="B18" s="100"/>
      <c r="C18" s="111"/>
      <c r="D18" s="107"/>
      <c r="E18" s="112" t="s">
        <v>43</v>
      </c>
      <c r="F18" s="93"/>
      <c r="G18" s="113"/>
      <c r="H18" s="114">
        <v>0.01</v>
      </c>
      <c r="I18" s="115">
        <f>H16*H18</f>
        <v>4259200.313</v>
      </c>
      <c r="J18" s="49"/>
      <c r="K18" s="2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35.25" customHeight="1">
      <c r="A19" s="49"/>
      <c r="B19" s="100"/>
      <c r="C19" s="111"/>
      <c r="D19" s="107"/>
      <c r="E19" s="112" t="s">
        <v>44</v>
      </c>
      <c r="F19" s="93"/>
      <c r="G19" s="113"/>
      <c r="H19" s="114">
        <v>0.05</v>
      </c>
      <c r="I19" s="115">
        <f>H16*H19</f>
        <v>21296001.56</v>
      </c>
      <c r="J19" s="49"/>
      <c r="K19" s="2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8.25" customHeight="1">
      <c r="A20" s="49"/>
      <c r="B20" s="100"/>
      <c r="C20" s="111"/>
      <c r="D20" s="107"/>
      <c r="E20" s="112" t="s">
        <v>45</v>
      </c>
      <c r="F20" s="93"/>
      <c r="G20" s="113"/>
      <c r="H20" s="114">
        <v>0.19</v>
      </c>
      <c r="I20" s="115">
        <f>I19*H20</f>
        <v>4046240.297</v>
      </c>
      <c r="J20" s="49"/>
      <c r="K20" s="2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9.75" customHeight="1">
      <c r="A21" s="49"/>
      <c r="B21" s="100"/>
      <c r="C21" s="106"/>
      <c r="D21" s="107"/>
      <c r="E21" s="116" t="s">
        <v>46</v>
      </c>
      <c r="F21" s="117"/>
      <c r="G21" s="118"/>
      <c r="H21" s="119">
        <f>SUM(I17:I20)</f>
        <v>153118251.2</v>
      </c>
      <c r="I21" s="120"/>
      <c r="J21" s="49"/>
      <c r="K21" s="2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8.75" customHeight="1">
      <c r="A22" s="49"/>
      <c r="B22" s="100"/>
      <c r="C22" s="106"/>
      <c r="D22" s="107"/>
      <c r="E22" s="121"/>
      <c r="F22" s="122"/>
      <c r="G22" s="122"/>
      <c r="H22" s="123"/>
      <c r="I22" s="124"/>
      <c r="J22" s="49"/>
      <c r="K22" s="2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54.0" customHeight="1">
      <c r="A23" s="49"/>
      <c r="B23" s="100"/>
      <c r="C23" s="106"/>
      <c r="D23" s="107"/>
      <c r="E23" s="125" t="s">
        <v>47</v>
      </c>
      <c r="F23" s="6"/>
      <c r="G23" s="7"/>
      <c r="H23" s="126"/>
      <c r="I23" s="127">
        <f>H21+H16</f>
        <v>579038282.5</v>
      </c>
      <c r="J23" s="49"/>
      <c r="K23" s="2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75" customHeight="1">
      <c r="A24" s="49"/>
      <c r="B24" s="1"/>
      <c r="C24" s="1"/>
      <c r="D24" s="1"/>
      <c r="E24" s="1"/>
      <c r="F24" s="1"/>
      <c r="G24" s="1"/>
      <c r="H24" s="1"/>
      <c r="I24" s="1"/>
      <c r="J24" s="1"/>
      <c r="K24" s="2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2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75" customHeight="1">
      <c r="A26" s="1"/>
      <c r="B26" s="1"/>
      <c r="C26" s="1"/>
      <c r="D26" s="1"/>
      <c r="E26" s="128"/>
      <c r="F26" s="129" t="s">
        <v>48</v>
      </c>
      <c r="G26" s="129" t="s">
        <v>49</v>
      </c>
      <c r="H26" s="130" t="s">
        <v>50</v>
      </c>
      <c r="I26" s="131" t="s">
        <v>51</v>
      </c>
      <c r="J26" s="1"/>
      <c r="K26" s="2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75" customHeight="1">
      <c r="A27" s="1"/>
      <c r="B27" s="1"/>
      <c r="C27" s="1"/>
      <c r="D27" s="1"/>
      <c r="E27" s="132" t="s">
        <v>52</v>
      </c>
      <c r="F27" s="133" t="s">
        <v>53</v>
      </c>
      <c r="G27" s="134"/>
      <c r="H27" s="135" t="s">
        <v>54</v>
      </c>
      <c r="I27" s="136" t="s">
        <v>55</v>
      </c>
      <c r="J27" s="1"/>
      <c r="K27" s="2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8.75" customHeight="1">
      <c r="A28" s="1"/>
      <c r="B28" s="1"/>
      <c r="C28" s="1"/>
      <c r="D28" s="1"/>
      <c r="E28" s="137"/>
      <c r="G28" s="134"/>
      <c r="H28" s="134"/>
      <c r="I28" s="134"/>
      <c r="J28" s="1"/>
      <c r="K28" s="2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8.75" customHeight="1">
      <c r="A29" s="1"/>
      <c r="B29" s="1"/>
      <c r="C29" s="1"/>
      <c r="D29" s="1"/>
      <c r="E29" s="137"/>
      <c r="G29" s="134"/>
      <c r="H29" s="134"/>
      <c r="I29" s="134"/>
      <c r="J29" s="1"/>
      <c r="K29" s="2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8.75" customHeight="1">
      <c r="A30" s="1"/>
      <c r="B30" s="1"/>
      <c r="C30" s="1"/>
      <c r="D30" s="1"/>
      <c r="E30" s="138"/>
      <c r="F30" s="139"/>
      <c r="G30" s="140"/>
      <c r="H30" s="140"/>
      <c r="I30" s="140"/>
      <c r="J30" s="1"/>
      <c r="K30" s="2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8.75" customHeight="1">
      <c r="A31" s="1"/>
      <c r="B31" s="1"/>
      <c r="C31" s="1"/>
      <c r="D31" s="1"/>
      <c r="E31" s="141" t="s">
        <v>56</v>
      </c>
      <c r="F31" s="142" t="s">
        <v>57</v>
      </c>
      <c r="G31" s="140"/>
      <c r="H31" s="143" t="s">
        <v>57</v>
      </c>
      <c r="I31" s="144" t="s">
        <v>58</v>
      </c>
      <c r="J31" s="1"/>
      <c r="K31" s="2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2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2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2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2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2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2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2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2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2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2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2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2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2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2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2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F27:G30"/>
    <mergeCell ref="F31:G31"/>
    <mergeCell ref="B3:I3"/>
    <mergeCell ref="H16:I16"/>
    <mergeCell ref="H21:I21"/>
    <mergeCell ref="E23:G23"/>
    <mergeCell ref="E27:E30"/>
    <mergeCell ref="H27:H30"/>
    <mergeCell ref="I27:I3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00000"/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8.0"/>
    <col customWidth="1" min="3" max="3" width="38.0"/>
    <col customWidth="1" min="4" max="4" width="44.71"/>
    <col customWidth="1" min="5" max="5" width="59.86"/>
    <col customWidth="1" min="6" max="6" width="9.86"/>
    <col customWidth="1" min="7" max="7" width="12.71"/>
    <col customWidth="1" min="8" max="8" width="15.0"/>
    <col customWidth="1" min="9" max="9" width="30.14"/>
    <col customWidth="1" min="10" max="10" width="18.29"/>
    <col customWidth="1" min="11" max="11" width="35.57"/>
    <col customWidth="1" min="12" max="12" width="26.86"/>
    <col customWidth="1" min="13" max="32" width="9.14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ht="39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ht="58.5" customHeight="1">
      <c r="A3" s="1"/>
      <c r="B3" s="145" t="s">
        <v>59</v>
      </c>
      <c r="C3" s="71"/>
      <c r="D3" s="71"/>
      <c r="E3" s="71"/>
      <c r="F3" s="71"/>
      <c r="G3" s="71"/>
      <c r="H3" s="71"/>
      <c r="I3" s="72"/>
      <c r="J3" s="1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ht="54.75" customHeight="1">
      <c r="A4" s="8"/>
      <c r="B4" s="9" t="s">
        <v>2</v>
      </c>
      <c r="C4" s="146" t="s">
        <v>17</v>
      </c>
      <c r="D4" s="146" t="s">
        <v>3</v>
      </c>
      <c r="E4" s="146" t="s">
        <v>60</v>
      </c>
      <c r="F4" s="146" t="s">
        <v>19</v>
      </c>
      <c r="G4" s="146" t="s">
        <v>20</v>
      </c>
      <c r="H4" s="146" t="s">
        <v>21</v>
      </c>
      <c r="I4" s="147" t="s">
        <v>22</v>
      </c>
      <c r="J4" s="8"/>
      <c r="K4" s="78"/>
      <c r="L4" s="7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ht="57.75" customHeight="1">
      <c r="A5" s="1"/>
      <c r="B5" s="26">
        <v>1.0</v>
      </c>
      <c r="C5" s="18" t="s">
        <v>6</v>
      </c>
      <c r="D5" s="18" t="s">
        <v>6</v>
      </c>
      <c r="E5" s="148" t="s">
        <v>61</v>
      </c>
      <c r="F5" s="80" t="s">
        <v>24</v>
      </c>
      <c r="G5" s="81">
        <v>13165.14</v>
      </c>
      <c r="H5" s="149">
        <f>'1'!H29</f>
        <v>6021.104577</v>
      </c>
      <c r="I5" s="83">
        <f t="shared" ref="I5:I7" si="1">G5*H5</f>
        <v>79268684.71</v>
      </c>
      <c r="J5" s="1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ht="84.0" customHeight="1">
      <c r="A6" s="1"/>
      <c r="B6" s="36">
        <v>2.0</v>
      </c>
      <c r="C6" s="37" t="s">
        <v>7</v>
      </c>
      <c r="D6" s="37" t="s">
        <v>7</v>
      </c>
      <c r="E6" s="150" t="s">
        <v>62</v>
      </c>
      <c r="F6" s="151" t="s">
        <v>24</v>
      </c>
      <c r="G6" s="152">
        <f>396*1.84476</f>
        <v>730.52496</v>
      </c>
      <c r="H6" s="153">
        <f>'2'!I31</f>
        <v>66014.03083</v>
      </c>
      <c r="I6" s="154">
        <f t="shared" si="1"/>
        <v>48224897.23</v>
      </c>
      <c r="J6" s="1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ht="70.5" customHeight="1">
      <c r="A7" s="1"/>
      <c r="B7" s="36">
        <v>3.0</v>
      </c>
      <c r="C7" s="37" t="s">
        <v>8</v>
      </c>
      <c r="D7" s="37" t="s">
        <v>8</v>
      </c>
      <c r="E7" s="150" t="s">
        <v>63</v>
      </c>
      <c r="F7" s="151" t="s">
        <v>24</v>
      </c>
      <c r="G7" s="152">
        <f>11557*0.1</f>
        <v>1155.7</v>
      </c>
      <c r="H7" s="153">
        <f>'3'!H33</f>
        <v>44042.85604</v>
      </c>
      <c r="I7" s="154">
        <f t="shared" si="1"/>
        <v>50900328.73</v>
      </c>
      <c r="J7" s="1"/>
      <c r="K7" s="2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ht="102.75" customHeight="1">
      <c r="A8" s="1"/>
      <c r="B8" s="36">
        <v>4.0</v>
      </c>
      <c r="C8" s="37" t="s">
        <v>9</v>
      </c>
      <c r="D8" s="37" t="s">
        <v>9</v>
      </c>
      <c r="E8" s="51" t="s">
        <v>64</v>
      </c>
      <c r="F8" s="85" t="s">
        <v>24</v>
      </c>
      <c r="G8" s="86">
        <v>11557.0</v>
      </c>
      <c r="H8" s="155">
        <f>'4'!H33</f>
        <v>41194.32475</v>
      </c>
      <c r="I8" s="154">
        <f t="shared" ref="I8:I9" si="2">H8*G8</f>
        <v>476082811.1</v>
      </c>
      <c r="J8" s="1"/>
      <c r="K8" s="2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ht="97.5" customHeight="1">
      <c r="A9" s="1"/>
      <c r="B9" s="36">
        <v>5.0</v>
      </c>
      <c r="C9" s="44" t="s">
        <v>10</v>
      </c>
      <c r="D9" s="44" t="s">
        <v>10</v>
      </c>
      <c r="E9" s="51" t="s">
        <v>64</v>
      </c>
      <c r="F9" s="156" t="s">
        <v>29</v>
      </c>
      <c r="G9" s="157">
        <f>G8*0.12</f>
        <v>1386.84</v>
      </c>
      <c r="H9" s="87">
        <f>'5'!H31</f>
        <v>28229.58113</v>
      </c>
      <c r="I9" s="154">
        <f t="shared" si="2"/>
        <v>39149912.29</v>
      </c>
      <c r="J9" s="1"/>
      <c r="K9" s="2"/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ht="99.75" customHeight="1">
      <c r="A10" s="1"/>
      <c r="B10" s="36">
        <v>6.0</v>
      </c>
      <c r="C10" s="37" t="s">
        <v>65</v>
      </c>
      <c r="D10" s="18" t="s">
        <v>66</v>
      </c>
      <c r="E10" s="148" t="s">
        <v>67</v>
      </c>
      <c r="F10" s="151" t="s">
        <v>24</v>
      </c>
      <c r="G10" s="158">
        <v>1608.0</v>
      </c>
      <c r="H10" s="87">
        <f>'6'!H30</f>
        <v>32875.73729</v>
      </c>
      <c r="I10" s="154">
        <f>G10*H10</f>
        <v>52864185.57</v>
      </c>
      <c r="J10" s="1"/>
      <c r="K10" s="2"/>
      <c r="L10" s="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ht="165.0" customHeight="1">
      <c r="A11" s="1"/>
      <c r="B11" s="36">
        <v>7.0</v>
      </c>
      <c r="C11" s="150" t="s">
        <v>68</v>
      </c>
      <c r="D11" s="150" t="s">
        <v>69</v>
      </c>
      <c r="E11" s="150" t="s">
        <v>70</v>
      </c>
      <c r="F11" s="85" t="s">
        <v>19</v>
      </c>
      <c r="G11" s="86">
        <f>986.2/3</f>
        <v>328.7333333</v>
      </c>
      <c r="H11" s="87">
        <v>380000.0</v>
      </c>
      <c r="I11" s="154">
        <f t="shared" ref="I11:I14" si="3">H11*G11</f>
        <v>124918666.7</v>
      </c>
      <c r="J11" s="1"/>
      <c r="L11" s="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ht="71.25" customHeight="1">
      <c r="A12" s="1"/>
      <c r="B12" s="159">
        <v>8.0</v>
      </c>
      <c r="C12" s="51" t="s">
        <v>71</v>
      </c>
      <c r="D12" s="51" t="s">
        <v>71</v>
      </c>
      <c r="E12" s="51" t="s">
        <v>72</v>
      </c>
      <c r="F12" s="160" t="s">
        <v>29</v>
      </c>
      <c r="G12" s="152">
        <v>8389.2</v>
      </c>
      <c r="H12" s="161">
        <f>'8'!H29</f>
        <v>22810.03242</v>
      </c>
      <c r="I12" s="154">
        <f t="shared" si="3"/>
        <v>191357923.9</v>
      </c>
      <c r="J12" s="1"/>
      <c r="K12" s="69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ht="60.75" customHeight="1">
      <c r="A13" s="49"/>
      <c r="B13" s="50">
        <v>9.0</v>
      </c>
      <c r="C13" s="51" t="s">
        <v>14</v>
      </c>
      <c r="D13" s="51" t="s">
        <v>14</v>
      </c>
      <c r="E13" s="51" t="s">
        <v>38</v>
      </c>
      <c r="F13" s="162" t="s">
        <v>29</v>
      </c>
      <c r="G13" s="86">
        <v>700.0</v>
      </c>
      <c r="H13" s="163">
        <f>'9'!I33</f>
        <v>18819.30377</v>
      </c>
      <c r="I13" s="164">
        <f t="shared" si="3"/>
        <v>13173512.64</v>
      </c>
      <c r="J13" s="49"/>
      <c r="K13" s="2"/>
      <c r="L13" s="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ht="117.0" customHeight="1">
      <c r="A14" s="1"/>
      <c r="B14" s="53">
        <v>10.0</v>
      </c>
      <c r="C14" s="54" t="s">
        <v>15</v>
      </c>
      <c r="D14" s="54" t="s">
        <v>15</v>
      </c>
      <c r="E14" s="95" t="s">
        <v>39</v>
      </c>
      <c r="F14" s="165" t="s">
        <v>40</v>
      </c>
      <c r="G14" s="97">
        <v>20.0</v>
      </c>
      <c r="H14" s="166">
        <f>'10'!H29</f>
        <v>92535.71429</v>
      </c>
      <c r="I14" s="99">
        <f t="shared" si="3"/>
        <v>1850714.286</v>
      </c>
      <c r="J14" s="1"/>
      <c r="K14" s="2"/>
      <c r="L14" s="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ht="18.75" customHeight="1">
      <c r="A15" s="1"/>
      <c r="B15" s="64"/>
      <c r="C15" s="65"/>
      <c r="D15" s="167"/>
      <c r="E15" s="103"/>
      <c r="F15" s="104"/>
      <c r="G15" s="104"/>
      <c r="H15" s="105"/>
      <c r="I15" s="105"/>
      <c r="J15" s="1"/>
      <c r="K15" s="2"/>
      <c r="L15" s="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ht="42.0" customHeight="1">
      <c r="A16" s="1"/>
      <c r="B16" s="64"/>
      <c r="C16" s="66"/>
      <c r="D16" s="168"/>
      <c r="E16" s="108" t="s">
        <v>41</v>
      </c>
      <c r="F16" s="109"/>
      <c r="G16" s="109"/>
      <c r="H16" s="169">
        <f>SUM(I5:I14)</f>
        <v>1077791637</v>
      </c>
      <c r="I16" s="13"/>
      <c r="J16" s="1"/>
      <c r="K16" s="2"/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ht="36.75" customHeight="1">
      <c r="A17" s="1"/>
      <c r="B17" s="64"/>
      <c r="C17" s="67"/>
      <c r="D17" s="168"/>
      <c r="E17" s="170" t="s">
        <v>42</v>
      </c>
      <c r="F17" s="93"/>
      <c r="G17" s="113"/>
      <c r="H17" s="114">
        <v>0.19</v>
      </c>
      <c r="I17" s="171">
        <f>H17*H16</f>
        <v>204780411.1</v>
      </c>
      <c r="J17" s="1"/>
      <c r="K17" s="2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ht="36.75" customHeight="1">
      <c r="A18" s="1"/>
      <c r="B18" s="64"/>
      <c r="C18" s="67"/>
      <c r="D18" s="168"/>
      <c r="E18" s="170" t="s">
        <v>43</v>
      </c>
      <c r="F18" s="93"/>
      <c r="G18" s="113"/>
      <c r="H18" s="114">
        <v>0.01</v>
      </c>
      <c r="I18" s="171">
        <f>H16*H18</f>
        <v>10777916.37</v>
      </c>
      <c r="J18" s="1"/>
      <c r="K18" s="2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ht="35.25" customHeight="1">
      <c r="A19" s="1"/>
      <c r="B19" s="64"/>
      <c r="C19" s="67"/>
      <c r="D19" s="168"/>
      <c r="E19" s="170" t="s">
        <v>44</v>
      </c>
      <c r="F19" s="93"/>
      <c r="G19" s="113"/>
      <c r="H19" s="114">
        <v>0.05</v>
      </c>
      <c r="I19" s="171">
        <f>H16*H19</f>
        <v>53889581.86</v>
      </c>
      <c r="J19" s="1"/>
      <c r="K19" s="2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ht="38.25" customHeight="1">
      <c r="A20" s="1"/>
      <c r="B20" s="64"/>
      <c r="C20" s="67"/>
      <c r="D20" s="168"/>
      <c r="E20" s="170" t="s">
        <v>45</v>
      </c>
      <c r="F20" s="93"/>
      <c r="G20" s="113"/>
      <c r="H20" s="114">
        <v>0.19</v>
      </c>
      <c r="I20" s="171">
        <f>I19*H20</f>
        <v>10239020.55</v>
      </c>
      <c r="J20" s="1"/>
      <c r="K20" s="2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ht="39.75" customHeight="1">
      <c r="A21" s="1"/>
      <c r="B21" s="64"/>
      <c r="C21" s="66"/>
      <c r="D21" s="168"/>
      <c r="E21" s="172" t="s">
        <v>46</v>
      </c>
      <c r="F21" s="117"/>
      <c r="G21" s="118"/>
      <c r="H21" s="173">
        <f>SUM(I17:I20)</f>
        <v>279686929.9</v>
      </c>
      <c r="I21" s="120"/>
      <c r="J21" s="1"/>
      <c r="K21" s="2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ht="18.75" customHeight="1">
      <c r="A22" s="1"/>
      <c r="B22" s="64"/>
      <c r="C22" s="66"/>
      <c r="D22" s="168"/>
      <c r="E22" s="121"/>
      <c r="F22" s="122"/>
      <c r="G22" s="122"/>
      <c r="H22" s="123"/>
      <c r="I22" s="124"/>
      <c r="J22" s="1"/>
      <c r="K22" s="2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ht="54.0" customHeight="1">
      <c r="A23" s="1"/>
      <c r="B23" s="64"/>
      <c r="C23" s="66"/>
      <c r="D23" s="168"/>
      <c r="E23" s="174" t="s">
        <v>47</v>
      </c>
      <c r="F23" s="6"/>
      <c r="G23" s="7"/>
      <c r="H23" s="175">
        <f>H21+H16</f>
        <v>1357478567</v>
      </c>
      <c r="I23" s="7"/>
      <c r="J23" s="1"/>
      <c r="K23" s="176"/>
      <c r="L23" s="6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2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ht="18.75" customHeight="1">
      <c r="A25" s="1"/>
      <c r="B25" s="1"/>
      <c r="C25" s="1"/>
      <c r="D25" s="1"/>
      <c r="E25" s="8" t="s">
        <v>73</v>
      </c>
      <c r="F25" s="8"/>
      <c r="G25" s="8"/>
      <c r="H25" s="8"/>
      <c r="I25" s="177"/>
      <c r="J25" s="8"/>
      <c r="K25" s="78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ht="18.75" customHeight="1">
      <c r="A26" s="1"/>
      <c r="B26" s="1"/>
      <c r="C26" s="1"/>
      <c r="D26" s="1"/>
      <c r="E26" s="8" t="s">
        <v>74</v>
      </c>
      <c r="F26" s="8"/>
      <c r="G26" s="8"/>
      <c r="H26" s="8"/>
      <c r="I26" s="8"/>
      <c r="J26" s="8"/>
      <c r="K26" s="78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ht="33.75" customHeight="1">
      <c r="A27" s="1"/>
      <c r="B27" s="1"/>
      <c r="C27" s="1"/>
      <c r="D27" s="1"/>
      <c r="E27" s="178" t="s">
        <v>75</v>
      </c>
      <c r="F27" s="178"/>
      <c r="G27" s="178"/>
      <c r="H27" s="178"/>
      <c r="I27" s="179">
        <f>H23/33</f>
        <v>41135714.15</v>
      </c>
      <c r="J27" s="8"/>
      <c r="K27" s="78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ht="18.75" customHeight="1">
      <c r="A28" s="1"/>
      <c r="B28" s="1"/>
      <c r="C28" s="1"/>
      <c r="D28" s="1"/>
      <c r="E28" s="8"/>
      <c r="F28" s="8"/>
      <c r="G28" s="8"/>
      <c r="H28" s="8"/>
      <c r="I28" s="8"/>
      <c r="J28" s="8"/>
      <c r="K28" s="78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ht="35.25" customHeight="1">
      <c r="A29" s="180"/>
      <c r="B29" s="180"/>
      <c r="C29" s="180"/>
      <c r="D29" s="180"/>
      <c r="E29" s="8"/>
      <c r="F29" s="8"/>
      <c r="G29" s="8"/>
      <c r="H29" s="8"/>
      <c r="I29" s="181">
        <f>'CONSOLIDADO '!I23</f>
        <v>579038282.5</v>
      </c>
      <c r="J29" s="182">
        <f>I29/I27</f>
        <v>14.07629099</v>
      </c>
      <c r="K29" s="178" t="s">
        <v>76</v>
      </c>
      <c r="L29" s="183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</row>
    <row r="30" ht="18.75" customHeight="1">
      <c r="A30" s="1"/>
      <c r="B30" s="1"/>
      <c r="C30" s="1"/>
      <c r="D30" s="1"/>
      <c r="E30" s="8"/>
      <c r="F30" s="8"/>
      <c r="G30" s="8"/>
      <c r="H30" s="8"/>
      <c r="I30" s="8"/>
      <c r="J30" s="8"/>
      <c r="K30" s="78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2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2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2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2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2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2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2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2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2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2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2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2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2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2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2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B3:I3"/>
    <mergeCell ref="H16:I16"/>
    <mergeCell ref="H21:I21"/>
    <mergeCell ref="E23:G23"/>
    <mergeCell ref="H23:I23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0.71"/>
    <col customWidth="1" min="3" max="3" width="57.86"/>
    <col customWidth="1" min="4" max="4" width="10.71"/>
    <col customWidth="1" min="5" max="5" width="12.0"/>
    <col customWidth="1" min="6" max="6" width="10.71"/>
    <col customWidth="1" min="7" max="7" width="15.14"/>
    <col customWidth="1" min="8" max="8" width="19.29"/>
    <col customWidth="1" min="9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 ht="30.0" customHeight="1">
      <c r="A5" s="1"/>
      <c r="B5" s="186" t="s">
        <v>78</v>
      </c>
      <c r="C5" s="187" t="str">
        <f>'CONSOLIDADO '!D5</f>
        <v>LAVADO DE FACHADA</v>
      </c>
      <c r="D5" s="188"/>
      <c r="E5" s="188"/>
      <c r="F5" s="189"/>
      <c r="G5" s="186" t="s">
        <v>79</v>
      </c>
      <c r="H5" s="190" t="s">
        <v>24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1.5" customHeight="1">
      <c r="A6" s="1"/>
      <c r="B6" s="191" t="s">
        <v>80</v>
      </c>
      <c r="C6" s="192" t="str">
        <f>'CONSOLIDADO '!E5</f>
        <v>LAVADO DE FACHADA CON HIDROLAVADORA A PRESION ( incluye cerramiento,señalización y aseo de las areas a intervenir)</v>
      </c>
      <c r="D6" s="193"/>
      <c r="E6" s="193"/>
      <c r="F6" s="193"/>
      <c r="G6" s="193"/>
      <c r="H6" s="19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 ht="27.75" customHeight="1">
      <c r="B9" s="202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  <c r="J9" s="206" t="s">
        <v>88</v>
      </c>
    </row>
    <row r="10" ht="26.25" customHeight="1">
      <c r="B10" s="207" t="s">
        <v>89</v>
      </c>
      <c r="C10" s="208" t="s">
        <v>90</v>
      </c>
      <c r="D10" s="209" t="s">
        <v>91</v>
      </c>
      <c r="E10" s="210">
        <f>H27</f>
        <v>1768.104577</v>
      </c>
      <c r="F10" s="211">
        <f>5/100</f>
        <v>0.05</v>
      </c>
      <c r="G10" s="212"/>
      <c r="H10" s="213">
        <f t="shared" ref="H10:H12" si="1">ROUND(F10*E10,0)</f>
        <v>88</v>
      </c>
      <c r="J10" s="206" t="s">
        <v>92</v>
      </c>
    </row>
    <row r="11" ht="42.0" customHeight="1">
      <c r="B11" s="214"/>
      <c r="C11" s="215" t="s">
        <v>93</v>
      </c>
      <c r="D11" s="216" t="s">
        <v>94</v>
      </c>
      <c r="E11" s="217">
        <f>'ESTUDIO DE MERCADO '!E26</f>
        <v>86829.18667</v>
      </c>
      <c r="F11" s="207">
        <v>0.03</v>
      </c>
      <c r="G11" s="215"/>
      <c r="H11" s="218">
        <f t="shared" si="1"/>
        <v>2605</v>
      </c>
      <c r="J11" s="206">
        <f t="shared" ref="J11:J12" si="2">8/F11</f>
        <v>266.6666667</v>
      </c>
      <c r="K11" s="206" t="s">
        <v>95</v>
      </c>
      <c r="L11" s="206">
        <f t="shared" ref="L11:L12" si="3">8/J11</f>
        <v>0.03</v>
      </c>
    </row>
    <row r="12" ht="26.25" customHeight="1">
      <c r="B12" s="214"/>
      <c r="C12" s="219" t="s">
        <v>96</v>
      </c>
      <c r="D12" s="216" t="s">
        <v>94</v>
      </c>
      <c r="E12" s="217">
        <v>48000.0</v>
      </c>
      <c r="F12" s="207">
        <v>0.02</v>
      </c>
      <c r="G12" s="215"/>
      <c r="H12" s="218">
        <f t="shared" si="1"/>
        <v>960</v>
      </c>
      <c r="J12" s="206">
        <f t="shared" si="2"/>
        <v>400</v>
      </c>
      <c r="K12" s="206" t="s">
        <v>95</v>
      </c>
      <c r="L12" s="206">
        <f t="shared" si="3"/>
        <v>0.02</v>
      </c>
    </row>
    <row r="13" ht="27.0" customHeight="1">
      <c r="B13" s="220"/>
      <c r="C13" s="220"/>
      <c r="D13" s="220"/>
      <c r="E13" s="221"/>
      <c r="F13" s="220"/>
      <c r="G13" s="222" t="s">
        <v>97</v>
      </c>
      <c r="H13" s="223">
        <f>SUM(H10:H12)</f>
        <v>3653</v>
      </c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</row>
    <row r="15" ht="30.0" customHeight="1">
      <c r="B15" s="203" t="s">
        <v>83</v>
      </c>
      <c r="C15" s="203" t="s">
        <v>60</v>
      </c>
      <c r="D15" s="203" t="s">
        <v>19</v>
      </c>
      <c r="E15" s="204" t="s">
        <v>84</v>
      </c>
      <c r="F15" s="203" t="s">
        <v>85</v>
      </c>
      <c r="G15" s="227" t="s">
        <v>86</v>
      </c>
      <c r="H15" s="228" t="s">
        <v>87</v>
      </c>
    </row>
    <row r="16" ht="21.75" customHeight="1">
      <c r="B16" s="229"/>
      <c r="C16" s="128" t="s">
        <v>100</v>
      </c>
      <c r="D16" s="230" t="s">
        <v>101</v>
      </c>
      <c r="E16" s="231">
        <v>15000.0</v>
      </c>
      <c r="F16" s="230">
        <v>0.04</v>
      </c>
      <c r="G16" s="232"/>
      <c r="H16" s="233">
        <f>E16*F16</f>
        <v>600</v>
      </c>
    </row>
    <row r="17">
      <c r="B17" s="220"/>
      <c r="D17" s="220"/>
      <c r="E17" s="225"/>
      <c r="F17" s="220"/>
      <c r="G17" s="222" t="s">
        <v>97</v>
      </c>
      <c r="H17" s="234">
        <f>SUM(H16)</f>
        <v>600</v>
      </c>
      <c r="J17" s="206">
        <f>1/25</f>
        <v>0.04</v>
      </c>
    </row>
    <row r="18">
      <c r="B18" s="224" t="s">
        <v>102</v>
      </c>
      <c r="C18" s="224" t="s">
        <v>103</v>
      </c>
      <c r="D18" s="220"/>
      <c r="E18" s="225"/>
      <c r="F18" s="220"/>
      <c r="G18" s="220"/>
      <c r="H18" s="226"/>
    </row>
    <row r="19" ht="30.0" customHeight="1">
      <c r="B19" s="203" t="s">
        <v>83</v>
      </c>
      <c r="C19" s="203" t="s">
        <v>60</v>
      </c>
      <c r="D19" s="203" t="s">
        <v>19</v>
      </c>
      <c r="E19" s="204" t="s">
        <v>84</v>
      </c>
      <c r="F19" s="203" t="s">
        <v>85</v>
      </c>
      <c r="G19" s="203" t="s">
        <v>86</v>
      </c>
      <c r="H19" s="205" t="s">
        <v>87</v>
      </c>
    </row>
    <row r="20">
      <c r="B20" s="207"/>
      <c r="C20" s="229"/>
      <c r="D20" s="235"/>
      <c r="E20" s="217"/>
      <c r="F20" s="236"/>
      <c r="G20" s="237"/>
      <c r="H20" s="218"/>
    </row>
    <row r="21" ht="15.75" customHeight="1">
      <c r="B21" s="215"/>
      <c r="C21" s="215"/>
      <c r="D21" s="215"/>
      <c r="E21" s="238"/>
      <c r="F21" s="215"/>
      <c r="G21" s="215"/>
      <c r="H21" s="218">
        <v>0.0</v>
      </c>
    </row>
    <row r="22" ht="15.75" customHeight="1">
      <c r="B22" s="220"/>
      <c r="C22" s="220"/>
      <c r="D22" s="220"/>
      <c r="E22" s="225"/>
      <c r="F22" s="225"/>
      <c r="G22" s="222" t="s">
        <v>97</v>
      </c>
      <c r="H22" s="234">
        <f>SUM(H20)</f>
        <v>0</v>
      </c>
    </row>
    <row r="23" ht="15.75" customHeight="1">
      <c r="B23" s="224" t="s">
        <v>104</v>
      </c>
      <c r="C23" s="224" t="s">
        <v>105</v>
      </c>
      <c r="D23" s="220"/>
      <c r="E23" s="225"/>
      <c r="F23" s="225"/>
      <c r="G23" s="220"/>
      <c r="H23" s="226"/>
    </row>
    <row r="24" ht="23.25" customHeight="1">
      <c r="B24" s="203" t="s">
        <v>83</v>
      </c>
      <c r="C24" s="202" t="s">
        <v>60</v>
      </c>
      <c r="D24" s="203" t="s">
        <v>19</v>
      </c>
      <c r="E24" s="204" t="s">
        <v>106</v>
      </c>
      <c r="F24" s="203" t="s">
        <v>85</v>
      </c>
      <c r="G24" s="203" t="s">
        <v>107</v>
      </c>
      <c r="H24" s="205" t="s">
        <v>87</v>
      </c>
      <c r="J24" s="206" t="s">
        <v>108</v>
      </c>
      <c r="K24" s="206" t="s">
        <v>109</v>
      </c>
    </row>
    <row r="25" ht="15.75" customHeight="1">
      <c r="B25" s="239" t="s">
        <v>110</v>
      </c>
      <c r="C25" s="240" t="s">
        <v>111</v>
      </c>
      <c r="D25" s="241" t="s">
        <v>112</v>
      </c>
      <c r="E25" s="242">
        <v>44202.61442866879</v>
      </c>
      <c r="F25" s="236">
        <v>1.0</v>
      </c>
      <c r="G25" s="236">
        <v>0.04</v>
      </c>
      <c r="H25" s="218">
        <f>E25*G25</f>
        <v>1768.104577</v>
      </c>
      <c r="J25" s="206">
        <f>8/G25</f>
        <v>200</v>
      </c>
      <c r="K25" s="206">
        <f>8/J25</f>
        <v>0.04</v>
      </c>
    </row>
    <row r="26" ht="15.75" customHeight="1">
      <c r="B26" s="128"/>
      <c r="C26" s="243"/>
      <c r="D26" s="235"/>
      <c r="E26" s="244"/>
      <c r="F26" s="245"/>
      <c r="G26" s="236"/>
      <c r="H26" s="218"/>
    </row>
    <row r="27" ht="15.75" customHeight="1">
      <c r="B27" s="220"/>
      <c r="C27" s="246" t="s">
        <v>113</v>
      </c>
      <c r="D27" s="246">
        <v>1.0</v>
      </c>
      <c r="E27" s="225"/>
      <c r="F27" s="220"/>
      <c r="G27" s="222" t="s">
        <v>97</v>
      </c>
      <c r="H27" s="234">
        <f>SUM(H25:H26)</f>
        <v>1768.104577</v>
      </c>
    </row>
    <row r="28" ht="15.75" customHeight="1">
      <c r="B28" s="195"/>
      <c r="C28" s="247"/>
      <c r="D28" s="247"/>
      <c r="E28" s="196"/>
      <c r="F28" s="195"/>
      <c r="G28" s="248"/>
      <c r="H28" s="249"/>
    </row>
    <row r="29" ht="15.75" customHeight="1">
      <c r="B29" s="195"/>
      <c r="C29" s="185"/>
      <c r="D29" s="185"/>
      <c r="E29" s="196"/>
      <c r="F29" s="250" t="s">
        <v>114</v>
      </c>
      <c r="G29" s="194"/>
      <c r="H29" s="251">
        <f>H27+H22+H17+H13</f>
        <v>6021.104577</v>
      </c>
    </row>
    <row r="30" ht="15.75" customHeight="1">
      <c r="B30" s="252"/>
      <c r="C30" s="253"/>
      <c r="D30" s="254"/>
      <c r="E30" s="185"/>
      <c r="F30" s="254"/>
      <c r="G30" s="253"/>
      <c r="H30" s="254"/>
    </row>
    <row r="31" ht="15.75" customHeight="1">
      <c r="B31" s="252"/>
      <c r="C31" s="255" t="s">
        <v>115</v>
      </c>
      <c r="D31" s="256"/>
      <c r="E31" s="139"/>
      <c r="F31" s="139"/>
      <c r="G31" s="139"/>
      <c r="H31" s="139"/>
    </row>
    <row r="32" ht="15.75" customHeight="1">
      <c r="B32" s="252"/>
      <c r="C32" s="257"/>
      <c r="D32" s="193"/>
      <c r="E32" s="193"/>
      <c r="F32" s="193"/>
      <c r="G32" s="193"/>
      <c r="H32" s="194"/>
    </row>
    <row r="33" ht="15.75" customHeight="1">
      <c r="B33" s="252"/>
      <c r="C33" s="258"/>
      <c r="D33" s="193"/>
      <c r="E33" s="193"/>
      <c r="F33" s="193"/>
      <c r="G33" s="193"/>
      <c r="H33" s="19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29:G29"/>
    <mergeCell ref="D31:H31"/>
    <mergeCell ref="C32:H32"/>
    <mergeCell ref="C33:H33"/>
  </mergeCells>
  <conditionalFormatting sqref="B11 D11:D12">
    <cfRule type="containsText" dxfId="0" priority="1" operator="containsText" text="#N/A">
      <formula>NOT(ISERROR(SEARCH(("#N/A"),(B11))))</formula>
    </cfRule>
  </conditionalFormatting>
  <conditionalFormatting sqref="B12 C10:E10">
    <cfRule type="containsText" dxfId="0" priority="2" operator="containsText" text="#N/A">
      <formula>NOT(ISERROR(SEARCH(("#N/A"),(B12))))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0.71"/>
    <col customWidth="1" min="3" max="3" width="63.43"/>
    <col customWidth="1" min="4" max="4" width="10.71"/>
    <col customWidth="1" min="5" max="5" width="14.14"/>
    <col customWidth="1" min="6" max="7" width="10.71"/>
    <col customWidth="1" min="8" max="8" width="14.57"/>
    <col customWidth="1" min="9" max="9" width="13.43"/>
    <col customWidth="1" min="10" max="11" width="10.71"/>
    <col customWidth="1" min="12" max="12" width="12.86"/>
    <col customWidth="1" min="13" max="26" width="10.71"/>
  </cols>
  <sheetData>
    <row r="2">
      <c r="B2" s="259" t="s">
        <v>77</v>
      </c>
      <c r="J2" s="260"/>
      <c r="K2" s="260"/>
    </row>
    <row r="3">
      <c r="B3" s="260"/>
      <c r="C3" s="260"/>
      <c r="D3" s="260"/>
      <c r="E3" s="260"/>
      <c r="F3" s="260"/>
      <c r="G3" s="260"/>
      <c r="H3" s="260"/>
      <c r="I3" s="260"/>
      <c r="J3" s="260"/>
      <c r="K3" s="260"/>
    </row>
    <row r="4" ht="29.25" customHeight="1">
      <c r="B4" s="261" t="s">
        <v>78</v>
      </c>
      <c r="C4" s="262" t="str">
        <f>'CONSOLIDADO '!D6</f>
        <v>CORRECCION PENDIENTADO BALCONES </v>
      </c>
      <c r="D4" s="263"/>
      <c r="E4" s="263"/>
      <c r="F4" s="264"/>
      <c r="G4" s="265"/>
      <c r="H4" s="261" t="s">
        <v>79</v>
      </c>
      <c r="I4" s="266" t="s">
        <v>24</v>
      </c>
      <c r="J4" s="267"/>
      <c r="K4" s="260" t="s">
        <v>116</v>
      </c>
    </row>
    <row r="5" ht="39.75" customHeight="1">
      <c r="A5" s="1"/>
      <c r="B5" s="268" t="s">
        <v>80</v>
      </c>
      <c r="C5" s="269" t="str">
        <f>'CONSOLIDADO '!E6</f>
        <v>CORRECCION PENDIENTADO BALCONES INCLUYE ESCARIFICACION DE CONCRETO,  PENDIENTADO EN MORTERO Y TRASCIEGO</v>
      </c>
      <c r="D5" s="193"/>
      <c r="E5" s="193"/>
      <c r="F5" s="193"/>
      <c r="G5" s="193"/>
      <c r="H5" s="193"/>
      <c r="I5" s="194"/>
      <c r="J5" s="270"/>
      <c r="K5" s="10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0" customHeight="1">
      <c r="B6" s="271"/>
      <c r="C6" s="271"/>
      <c r="D6" s="271"/>
      <c r="E6" s="272"/>
      <c r="F6" s="271"/>
      <c r="G6" s="271"/>
      <c r="H6" s="271"/>
      <c r="I6" s="273"/>
      <c r="J6" s="274"/>
      <c r="K6" s="260"/>
    </row>
    <row r="7">
      <c r="B7" s="275" t="s">
        <v>81</v>
      </c>
      <c r="C7" s="275" t="s">
        <v>82</v>
      </c>
      <c r="D7" s="276"/>
      <c r="E7" s="277"/>
      <c r="F7" s="276"/>
      <c r="G7" s="276"/>
      <c r="H7" s="276"/>
      <c r="I7" s="278"/>
      <c r="J7" s="274"/>
      <c r="K7" s="260"/>
    </row>
    <row r="8">
      <c r="B8" s="279" t="s">
        <v>83</v>
      </c>
      <c r="C8" s="279" t="s">
        <v>60</v>
      </c>
      <c r="D8" s="280" t="s">
        <v>19</v>
      </c>
      <c r="E8" s="281" t="s">
        <v>84</v>
      </c>
      <c r="F8" s="280" t="s">
        <v>85</v>
      </c>
      <c r="G8" s="280"/>
      <c r="H8" s="280" t="s">
        <v>86</v>
      </c>
      <c r="I8" s="282" t="s">
        <v>87</v>
      </c>
      <c r="J8" s="274"/>
      <c r="K8" s="260"/>
    </row>
    <row r="9">
      <c r="B9" s="283" t="s">
        <v>89</v>
      </c>
      <c r="C9" s="284" t="s">
        <v>90</v>
      </c>
      <c r="D9" s="285" t="s">
        <v>91</v>
      </c>
      <c r="E9" s="286">
        <f>I29</f>
        <v>34500.95565</v>
      </c>
      <c r="F9" s="287">
        <v>0.05</v>
      </c>
      <c r="G9" s="288"/>
      <c r="H9" s="287"/>
      <c r="I9" s="289">
        <f t="shared" ref="I9:I10" si="1">E9*F9</f>
        <v>1725.047783</v>
      </c>
      <c r="J9" s="274"/>
      <c r="K9" s="260"/>
    </row>
    <row r="10">
      <c r="B10" s="290"/>
      <c r="C10" s="128"/>
      <c r="D10" s="291"/>
      <c r="E10" s="292"/>
      <c r="F10" s="284"/>
      <c r="G10" s="293"/>
      <c r="H10" s="284"/>
      <c r="I10" s="289">
        <f t="shared" si="1"/>
        <v>0</v>
      </c>
      <c r="J10" s="274"/>
      <c r="K10" s="260"/>
    </row>
    <row r="11">
      <c r="B11" s="294"/>
      <c r="C11" s="128"/>
      <c r="D11" s="291"/>
      <c r="E11" s="292"/>
      <c r="F11" s="284"/>
      <c r="G11" s="293"/>
      <c r="H11" s="284"/>
      <c r="I11" s="295"/>
      <c r="J11" s="260"/>
      <c r="K11" s="260"/>
    </row>
    <row r="12">
      <c r="B12" s="296"/>
      <c r="C12" s="296"/>
      <c r="D12" s="296"/>
      <c r="E12" s="297"/>
      <c r="F12" s="296"/>
      <c r="G12" s="298"/>
      <c r="H12" s="299" t="s">
        <v>97</v>
      </c>
      <c r="I12" s="300">
        <f>SUM(I9:I11)</f>
        <v>1725.047783</v>
      </c>
      <c r="J12" s="301"/>
      <c r="K12" s="260"/>
    </row>
    <row r="13">
      <c r="B13" s="302" t="s">
        <v>98</v>
      </c>
      <c r="C13" s="302" t="s">
        <v>99</v>
      </c>
      <c r="D13" s="296"/>
      <c r="E13" s="303"/>
      <c r="F13" s="296"/>
      <c r="G13" s="298"/>
      <c r="H13" s="296"/>
      <c r="I13" s="304"/>
      <c r="J13" s="301"/>
      <c r="K13" s="260"/>
    </row>
    <row r="14">
      <c r="B14" s="279" t="s">
        <v>83</v>
      </c>
      <c r="C14" s="279" t="s">
        <v>60</v>
      </c>
      <c r="D14" s="279" t="s">
        <v>19</v>
      </c>
      <c r="E14" s="305" t="s">
        <v>84</v>
      </c>
      <c r="F14" s="279" t="s">
        <v>85</v>
      </c>
      <c r="G14" s="306"/>
      <c r="H14" s="279" t="s">
        <v>86</v>
      </c>
      <c r="I14" s="307" t="s">
        <v>87</v>
      </c>
      <c r="J14" s="301"/>
      <c r="K14" s="260" t="s">
        <v>117</v>
      </c>
    </row>
    <row r="15">
      <c r="B15" s="283" t="s">
        <v>118</v>
      </c>
      <c r="C15" s="308" t="s">
        <v>119</v>
      </c>
      <c r="D15" s="309" t="s">
        <v>40</v>
      </c>
      <c r="E15" s="310">
        <v>595760.5478303961</v>
      </c>
      <c r="F15" s="311">
        <v>0.05</v>
      </c>
      <c r="G15" s="293"/>
      <c r="H15" s="312"/>
      <c r="I15" s="233">
        <f>E15*F15</f>
        <v>29788.02739</v>
      </c>
      <c r="J15" s="301"/>
      <c r="K15" s="206">
        <f>1*1*0.05</f>
        <v>0.05</v>
      </c>
      <c r="L15" s="206" t="s">
        <v>120</v>
      </c>
    </row>
    <row r="16">
      <c r="B16" s="313"/>
      <c r="C16" s="314"/>
      <c r="D16" s="309"/>
      <c r="E16" s="292"/>
      <c r="F16" s="315"/>
      <c r="G16" s="293"/>
      <c r="H16" s="128"/>
      <c r="I16" s="233"/>
      <c r="J16" s="260"/>
    </row>
    <row r="17">
      <c r="B17" s="296"/>
      <c r="D17" s="296"/>
      <c r="E17" s="303"/>
      <c r="F17" s="296"/>
      <c r="G17" s="298"/>
      <c r="H17" s="299" t="s">
        <v>97</v>
      </c>
      <c r="I17" s="316">
        <f>SUM(I15:I16)</f>
        <v>29788.02739</v>
      </c>
      <c r="J17" s="301"/>
    </row>
    <row r="18">
      <c r="B18" s="302" t="s">
        <v>102</v>
      </c>
      <c r="C18" s="302" t="s">
        <v>103</v>
      </c>
      <c r="D18" s="296"/>
      <c r="E18" s="303"/>
      <c r="F18" s="296"/>
      <c r="G18" s="298"/>
      <c r="H18" s="296"/>
      <c r="I18" s="304"/>
      <c r="J18" s="301"/>
    </row>
    <row r="19">
      <c r="B19" s="280" t="s">
        <v>83</v>
      </c>
      <c r="C19" s="280" t="s">
        <v>60</v>
      </c>
      <c r="D19" s="280" t="s">
        <v>19</v>
      </c>
      <c r="E19" s="281" t="s">
        <v>84</v>
      </c>
      <c r="F19" s="280" t="s">
        <v>85</v>
      </c>
      <c r="G19" s="317"/>
      <c r="H19" s="280" t="s">
        <v>86</v>
      </c>
      <c r="I19" s="282" t="s">
        <v>87</v>
      </c>
      <c r="J19" s="301"/>
      <c r="K19" s="260"/>
    </row>
    <row r="20">
      <c r="B20" s="283"/>
      <c r="C20" s="312" t="s">
        <v>121</v>
      </c>
      <c r="D20" s="313" t="s">
        <v>122</v>
      </c>
      <c r="E20" s="292">
        <v>15000.0</v>
      </c>
      <c r="F20" s="315"/>
      <c r="G20" s="293"/>
      <c r="H20" s="318"/>
      <c r="I20" s="295"/>
      <c r="J20" s="301"/>
      <c r="K20" s="260"/>
    </row>
    <row r="21" ht="15.75" customHeight="1">
      <c r="B21" s="284"/>
      <c r="C21" s="284"/>
      <c r="D21" s="284"/>
      <c r="E21" s="319"/>
      <c r="F21" s="284"/>
      <c r="G21" s="293"/>
      <c r="H21" s="284"/>
      <c r="I21" s="295">
        <v>0.0</v>
      </c>
      <c r="J21" s="260"/>
      <c r="K21" s="260"/>
    </row>
    <row r="22" ht="15.75" customHeight="1">
      <c r="B22" s="296"/>
      <c r="C22" s="296"/>
      <c r="D22" s="296"/>
      <c r="E22" s="303"/>
      <c r="F22" s="303"/>
      <c r="G22" s="298"/>
      <c r="H22" s="299" t="s">
        <v>97</v>
      </c>
      <c r="I22" s="316">
        <v>0.0</v>
      </c>
      <c r="J22" s="301"/>
      <c r="K22" s="260"/>
    </row>
    <row r="23" ht="15.75" customHeight="1">
      <c r="B23" s="302" t="s">
        <v>104</v>
      </c>
      <c r="C23" s="302" t="s">
        <v>105</v>
      </c>
      <c r="D23" s="296"/>
      <c r="E23" s="303"/>
      <c r="F23" s="303"/>
      <c r="G23" s="298"/>
      <c r="H23" s="296"/>
      <c r="I23" s="304"/>
      <c r="J23" s="301"/>
      <c r="K23" s="260"/>
    </row>
    <row r="24" ht="15.75" customHeight="1">
      <c r="B24" s="279" t="s">
        <v>83</v>
      </c>
      <c r="C24" s="279" t="s">
        <v>60</v>
      </c>
      <c r="D24" s="279" t="s">
        <v>19</v>
      </c>
      <c r="E24" s="305" t="s">
        <v>106</v>
      </c>
      <c r="F24" s="279" t="s">
        <v>85</v>
      </c>
      <c r="G24" s="306"/>
      <c r="H24" s="279" t="s">
        <v>107</v>
      </c>
      <c r="I24" s="307" t="s">
        <v>87</v>
      </c>
      <c r="J24" s="301"/>
      <c r="K24" s="260" t="s">
        <v>108</v>
      </c>
      <c r="L24" s="206" t="s">
        <v>123</v>
      </c>
    </row>
    <row r="25" ht="15.75" customHeight="1">
      <c r="B25" s="283" t="s">
        <v>124</v>
      </c>
      <c r="C25" s="240" t="s">
        <v>125</v>
      </c>
      <c r="D25" s="309" t="s">
        <v>112</v>
      </c>
      <c r="E25" s="320">
        <v>19948.467491347197</v>
      </c>
      <c r="F25" s="315">
        <v>1.0</v>
      </c>
      <c r="G25" s="293"/>
      <c r="H25" s="321">
        <v>0.25</v>
      </c>
      <c r="I25" s="295">
        <f t="shared" ref="I25:I27" si="2">E25*H25</f>
        <v>4987.116873</v>
      </c>
      <c r="J25" s="301"/>
      <c r="K25" s="322">
        <f t="shared" ref="K25:K27" si="3">8/H25</f>
        <v>32</v>
      </c>
      <c r="L25" s="323">
        <f t="shared" ref="L25:L27" si="4">8/K25</f>
        <v>0.25</v>
      </c>
    </row>
    <row r="26" ht="15.75" customHeight="1">
      <c r="B26" s="283" t="s">
        <v>110</v>
      </c>
      <c r="C26" s="240" t="s">
        <v>111</v>
      </c>
      <c r="D26" s="309" t="s">
        <v>112</v>
      </c>
      <c r="E26" s="320">
        <v>44202.61442866879</v>
      </c>
      <c r="F26" s="315">
        <v>1.0</v>
      </c>
      <c r="G26" s="293"/>
      <c r="H26" s="321">
        <v>0.6</v>
      </c>
      <c r="I26" s="295">
        <f t="shared" si="2"/>
        <v>26521.56866</v>
      </c>
      <c r="J26" s="301"/>
      <c r="K26" s="322">
        <f t="shared" si="3"/>
        <v>13.33333333</v>
      </c>
      <c r="L26" s="323">
        <f t="shared" si="4"/>
        <v>0.6</v>
      </c>
    </row>
    <row r="27" ht="15.75" customHeight="1">
      <c r="B27" s="283" t="s">
        <v>124</v>
      </c>
      <c r="C27" s="240" t="s">
        <v>126</v>
      </c>
      <c r="D27" s="309" t="s">
        <v>112</v>
      </c>
      <c r="E27" s="320">
        <v>19948.467491347197</v>
      </c>
      <c r="F27" s="315">
        <v>1.0</v>
      </c>
      <c r="G27" s="293"/>
      <c r="H27" s="321">
        <v>0.15</v>
      </c>
      <c r="I27" s="295">
        <f t="shared" si="2"/>
        <v>2992.270124</v>
      </c>
      <c r="J27" s="301"/>
      <c r="K27" s="322">
        <f t="shared" si="3"/>
        <v>53.33333333</v>
      </c>
      <c r="L27" s="323">
        <f t="shared" si="4"/>
        <v>0.15</v>
      </c>
    </row>
    <row r="28" ht="15.75" customHeight="1">
      <c r="B28" s="324"/>
      <c r="C28" s="325"/>
      <c r="D28" s="326"/>
      <c r="E28" s="327"/>
      <c r="F28" s="328"/>
      <c r="G28" s="329"/>
      <c r="H28" s="328"/>
      <c r="I28" s="330"/>
      <c r="J28" s="260"/>
      <c r="K28" s="322"/>
      <c r="L28" s="323"/>
    </row>
    <row r="29" ht="15.75" customHeight="1">
      <c r="B29" s="296"/>
      <c r="C29" s="331" t="s">
        <v>113</v>
      </c>
      <c r="D29" s="331">
        <v>1.0</v>
      </c>
      <c r="E29" s="303"/>
      <c r="F29" s="296"/>
      <c r="G29" s="296"/>
      <c r="H29" s="299" t="s">
        <v>97</v>
      </c>
      <c r="I29" s="316">
        <f>SUM(I25:I28)</f>
        <v>34500.95565</v>
      </c>
      <c r="J29" s="260"/>
      <c r="K29" s="322"/>
    </row>
    <row r="30" ht="15.75" customHeight="1">
      <c r="B30" s="271"/>
      <c r="C30" s="332"/>
      <c r="D30" s="332"/>
      <c r="E30" s="272"/>
      <c r="F30" s="271"/>
      <c r="G30" s="271"/>
      <c r="H30" s="333"/>
      <c r="I30" s="334"/>
      <c r="J30" s="301"/>
      <c r="K30" s="260"/>
    </row>
    <row r="31" ht="15.75" customHeight="1">
      <c r="B31" s="271"/>
      <c r="C31" s="260"/>
      <c r="D31" s="260"/>
      <c r="E31" s="272"/>
      <c r="F31" s="335" t="s">
        <v>114</v>
      </c>
      <c r="G31" s="193"/>
      <c r="H31" s="194"/>
      <c r="I31" s="336">
        <f>I12+I17+I22+I29</f>
        <v>66014.03083</v>
      </c>
      <c r="J31" s="337"/>
      <c r="K31" s="260"/>
    </row>
    <row r="32" ht="15.75" customHeight="1">
      <c r="B32" s="338"/>
      <c r="C32" s="337"/>
      <c r="D32" s="339"/>
      <c r="E32" s="260"/>
      <c r="F32" s="339"/>
      <c r="G32" s="339"/>
      <c r="H32" s="337"/>
      <c r="I32" s="339"/>
      <c r="J32" s="337"/>
      <c r="K32" s="260"/>
    </row>
    <row r="33" ht="15.75" customHeight="1">
      <c r="B33" s="338"/>
      <c r="C33" s="340" t="s">
        <v>115</v>
      </c>
      <c r="D33" s="341"/>
      <c r="E33" s="139"/>
      <c r="F33" s="139"/>
      <c r="G33" s="139"/>
      <c r="H33" s="139"/>
      <c r="I33" s="139"/>
      <c r="J33" s="337"/>
      <c r="K33" s="260"/>
    </row>
    <row r="34" ht="15.75" customHeight="1">
      <c r="B34" s="338"/>
      <c r="C34" s="342" t="s">
        <v>127</v>
      </c>
      <c r="D34" s="193"/>
      <c r="E34" s="193"/>
      <c r="F34" s="193"/>
      <c r="G34" s="193"/>
      <c r="H34" s="193"/>
      <c r="I34" s="194"/>
      <c r="J34" s="337"/>
      <c r="K34" s="260"/>
    </row>
    <row r="35" ht="15.75" customHeight="1">
      <c r="B35" s="338"/>
      <c r="C35" s="343"/>
      <c r="D35" s="193"/>
      <c r="E35" s="193"/>
      <c r="F35" s="193"/>
      <c r="G35" s="193"/>
      <c r="H35" s="193"/>
      <c r="I35" s="194"/>
      <c r="J35" s="260"/>
      <c r="K35" s="322"/>
    </row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2:I2"/>
    <mergeCell ref="C4:F4"/>
    <mergeCell ref="C5:I5"/>
    <mergeCell ref="F31:H31"/>
    <mergeCell ref="D33:I33"/>
    <mergeCell ref="C34:I34"/>
    <mergeCell ref="C35:I35"/>
  </mergeCells>
  <conditionalFormatting sqref="B10 C9:E9">
    <cfRule type="containsText" dxfId="0" priority="1" operator="containsText" text="#N/A">
      <formula>NOT(ISERROR(SEARCH(("#N/A"),(B10))))</formula>
    </cfRule>
  </conditionalFormatting>
  <conditionalFormatting sqref="D10:D11">
    <cfRule type="containsText" dxfId="0" priority="2" operator="containsText" text="#N/A">
      <formula>NOT(ISERROR(SEARCH(("#N/A"),(D10))))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0.71"/>
    <col customWidth="1" min="3" max="3" width="53.57"/>
    <col customWidth="1" min="4" max="4" width="10.71"/>
    <col customWidth="1" min="5" max="5" width="11.14"/>
    <col customWidth="1" min="6" max="6" width="10.71"/>
    <col customWidth="1" min="7" max="7" width="14.0"/>
    <col customWidth="1" min="8" max="8" width="12.43"/>
    <col customWidth="1" min="9" max="10" width="10.71"/>
    <col customWidth="1" min="11" max="11" width="11.57"/>
    <col customWidth="1" min="12" max="17" width="10.71"/>
    <col customWidth="1" min="18" max="18" width="13.43"/>
    <col customWidth="1" min="19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 ht="27.0" customHeight="1">
      <c r="B5" s="344" t="s">
        <v>78</v>
      </c>
      <c r="C5" s="345" t="str">
        <f>'CONSOLIDADO '!D7</f>
        <v>REPARACIONES  DE GRANIPLAS EN MUROS</v>
      </c>
      <c r="D5" s="193"/>
      <c r="E5" s="193"/>
      <c r="F5" s="194"/>
      <c r="G5" s="344" t="s">
        <v>79</v>
      </c>
      <c r="H5" s="346" t="s">
        <v>24</v>
      </c>
      <c r="J5" s="206" t="s">
        <v>128</v>
      </c>
    </row>
    <row r="6" ht="21.0" customHeight="1">
      <c r="A6" s="185"/>
      <c r="B6" s="347" t="s">
        <v>80</v>
      </c>
      <c r="C6" s="348" t="str">
        <f>'CONSOLIDADO '!E7</f>
        <v>SUMINISTRO E INSTALACION DE GRANIPLAST EN AREAS DETERIORADAS ( incluye cerramiento,señalización y aseo de las areas a intervenir)</v>
      </c>
      <c r="D6" s="263"/>
      <c r="E6" s="263"/>
      <c r="F6" s="263"/>
      <c r="G6" s="263"/>
      <c r="H6" s="263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  <c r="K8" s="349"/>
    </row>
    <row r="9">
      <c r="B9" s="202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207" t="s">
        <v>89</v>
      </c>
      <c r="C10" s="208" t="s">
        <v>90</v>
      </c>
      <c r="D10" s="209" t="s">
        <v>91</v>
      </c>
      <c r="E10" s="210">
        <f>H31</f>
        <v>17368.18937</v>
      </c>
      <c r="F10" s="212">
        <f>5/100</f>
        <v>0.05</v>
      </c>
      <c r="G10" s="212"/>
      <c r="H10" s="213">
        <f t="shared" ref="H10:H11" si="1">ROUND(F10*E10,0)</f>
        <v>868</v>
      </c>
    </row>
    <row r="11">
      <c r="B11" s="214"/>
      <c r="C11" s="350" t="s">
        <v>93</v>
      </c>
      <c r="D11" s="216" t="s">
        <v>94</v>
      </c>
      <c r="E11" s="217">
        <f>'ESTUDIO DE MERCADO '!E26</f>
        <v>86829.18667</v>
      </c>
      <c r="F11" s="215">
        <v>0.12</v>
      </c>
      <c r="G11" s="215"/>
      <c r="H11" s="218">
        <f t="shared" si="1"/>
        <v>10420</v>
      </c>
      <c r="J11" s="206">
        <f>8/F11</f>
        <v>66.66666667</v>
      </c>
      <c r="K11" s="206">
        <f>8/J11</f>
        <v>0.12</v>
      </c>
    </row>
    <row r="12">
      <c r="B12" s="351"/>
      <c r="C12" s="219"/>
      <c r="D12" s="219"/>
      <c r="E12" s="219"/>
      <c r="F12" s="219"/>
      <c r="G12" s="219"/>
      <c r="H12" s="352"/>
    </row>
    <row r="13">
      <c r="B13" s="220"/>
      <c r="C13" s="220"/>
      <c r="D13" s="220"/>
      <c r="E13" s="221"/>
      <c r="F13" s="220"/>
      <c r="G13" s="222" t="s">
        <v>97</v>
      </c>
      <c r="H13" s="223">
        <f>SUM(H10:H12)</f>
        <v>11288</v>
      </c>
      <c r="R13" s="353" t="s">
        <v>129</v>
      </c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</row>
    <row r="15">
      <c r="B15" s="202" t="s">
        <v>83</v>
      </c>
      <c r="C15" s="202" t="s">
        <v>60</v>
      </c>
      <c r="D15" s="202" t="s">
        <v>19</v>
      </c>
      <c r="E15" s="354" t="s">
        <v>84</v>
      </c>
      <c r="F15" s="202" t="s">
        <v>85</v>
      </c>
      <c r="G15" s="202" t="s">
        <v>86</v>
      </c>
      <c r="H15" s="228" t="s">
        <v>87</v>
      </c>
      <c r="R15" s="323">
        <v>176900.0</v>
      </c>
    </row>
    <row r="16">
      <c r="B16" s="128"/>
      <c r="C16" s="355" t="s">
        <v>130</v>
      </c>
      <c r="D16" s="356" t="s">
        <v>131</v>
      </c>
      <c r="E16" s="357">
        <f>(127000+157700+176900)/3</f>
        <v>153866.6667</v>
      </c>
      <c r="F16" s="358">
        <v>0.1</v>
      </c>
      <c r="G16" s="359"/>
      <c r="H16" s="360">
        <f>E16*F16</f>
        <v>15386.66667</v>
      </c>
      <c r="J16" s="323" t="s">
        <v>132</v>
      </c>
      <c r="K16" s="206" t="s">
        <v>133</v>
      </c>
      <c r="R16" s="323">
        <v>127000.0</v>
      </c>
    </row>
    <row r="17">
      <c r="B17" s="361"/>
      <c r="C17" s="128"/>
      <c r="D17" s="362"/>
      <c r="E17" s="217"/>
      <c r="F17" s="236"/>
      <c r="G17" s="229"/>
      <c r="H17" s="233"/>
      <c r="J17" s="206">
        <f>30/300</f>
        <v>0.1</v>
      </c>
      <c r="K17" s="206" t="s">
        <v>134</v>
      </c>
      <c r="R17" s="323">
        <v>157700.0</v>
      </c>
    </row>
    <row r="18">
      <c r="B18" s="229"/>
      <c r="C18" s="363"/>
      <c r="D18" s="364"/>
      <c r="E18" s="217"/>
      <c r="F18" s="236"/>
      <c r="G18" s="229"/>
      <c r="H18" s="233"/>
      <c r="R18" s="323">
        <f>SUM(R15:R17)</f>
        <v>461600</v>
      </c>
    </row>
    <row r="19">
      <c r="B19" s="229"/>
      <c r="C19" s="362"/>
      <c r="D19" s="365"/>
      <c r="E19" s="366"/>
      <c r="F19" s="367"/>
      <c r="G19" s="243"/>
      <c r="H19" s="368"/>
      <c r="R19" s="369">
        <f>(R18/3)</f>
        <v>153866.6667</v>
      </c>
    </row>
    <row r="20">
      <c r="B20" s="220"/>
      <c r="D20" s="220"/>
      <c r="E20" s="225"/>
      <c r="F20" s="220"/>
      <c r="G20" s="222" t="s">
        <v>97</v>
      </c>
      <c r="H20" s="234">
        <f>SUM(H16:H19)</f>
        <v>15386.66667</v>
      </c>
    </row>
    <row r="21" ht="15.75" customHeight="1">
      <c r="B21" s="224" t="s">
        <v>102</v>
      </c>
      <c r="C21" s="224" t="s">
        <v>103</v>
      </c>
      <c r="D21" s="220"/>
      <c r="E21" s="225"/>
      <c r="F21" s="220"/>
      <c r="G21" s="220"/>
      <c r="H21" s="226"/>
    </row>
    <row r="22" ht="15.75" customHeight="1">
      <c r="B22" s="203" t="s">
        <v>83</v>
      </c>
      <c r="C22" s="203" t="s">
        <v>60</v>
      </c>
      <c r="D22" s="203" t="s">
        <v>19</v>
      </c>
      <c r="E22" s="204" t="s">
        <v>84</v>
      </c>
      <c r="F22" s="203" t="s">
        <v>85</v>
      </c>
      <c r="G22" s="203" t="s">
        <v>86</v>
      </c>
      <c r="H22" s="205" t="s">
        <v>87</v>
      </c>
    </row>
    <row r="23" ht="15.75" customHeight="1">
      <c r="B23" s="207"/>
      <c r="C23" s="229"/>
      <c r="D23" s="235"/>
      <c r="E23" s="217"/>
      <c r="F23" s="236"/>
      <c r="G23" s="237"/>
      <c r="H23" s="218"/>
    </row>
    <row r="24" ht="15.75" customHeight="1">
      <c r="B24" s="215"/>
      <c r="C24" s="215"/>
      <c r="D24" s="215"/>
      <c r="E24" s="238"/>
      <c r="F24" s="215"/>
      <c r="G24" s="215"/>
      <c r="H24" s="218">
        <v>0.0</v>
      </c>
    </row>
    <row r="25" ht="15.75" customHeight="1">
      <c r="B25" s="220"/>
      <c r="C25" s="220"/>
      <c r="D25" s="220"/>
      <c r="E25" s="225"/>
      <c r="F25" s="225"/>
      <c r="G25" s="222" t="s">
        <v>97</v>
      </c>
      <c r="H25" s="234">
        <f>SUM(H23)</f>
        <v>0</v>
      </c>
    </row>
    <row r="26" ht="15.75" customHeight="1">
      <c r="B26" s="224" t="s">
        <v>104</v>
      </c>
      <c r="C26" s="224" t="s">
        <v>105</v>
      </c>
      <c r="D26" s="220"/>
      <c r="E26" s="225"/>
      <c r="F26" s="225"/>
      <c r="G26" s="220"/>
      <c r="H26" s="226"/>
    </row>
    <row r="27" ht="15.75" customHeight="1">
      <c r="B27" s="203" t="s">
        <v>83</v>
      </c>
      <c r="C27" s="203" t="s">
        <v>60</v>
      </c>
      <c r="D27" s="203" t="s">
        <v>19</v>
      </c>
      <c r="E27" s="204" t="s">
        <v>106</v>
      </c>
      <c r="F27" s="203" t="s">
        <v>85</v>
      </c>
      <c r="G27" s="203" t="s">
        <v>107</v>
      </c>
      <c r="H27" s="205" t="s">
        <v>87</v>
      </c>
      <c r="J27" s="206" t="s">
        <v>108</v>
      </c>
      <c r="L27" s="206" t="s">
        <v>135</v>
      </c>
    </row>
    <row r="28">
      <c r="B28" s="283" t="s">
        <v>124</v>
      </c>
      <c r="C28" s="229" t="s">
        <v>136</v>
      </c>
      <c r="D28" s="309" t="s">
        <v>112</v>
      </c>
      <c r="E28" s="320">
        <v>19948.467491347197</v>
      </c>
      <c r="F28" s="321">
        <v>1.0</v>
      </c>
      <c r="G28" s="370">
        <v>0.15</v>
      </c>
      <c r="H28" s="371">
        <f t="shared" ref="H28:H29" si="2">E28*G28</f>
        <v>2992.270124</v>
      </c>
      <c r="I28" s="372"/>
      <c r="J28" s="206">
        <f t="shared" ref="J28:J29" si="3">8/G28</f>
        <v>53.33333333</v>
      </c>
      <c r="K28" s="206" t="s">
        <v>95</v>
      </c>
      <c r="L28" s="206">
        <f t="shared" ref="L28:L29" si="4">8/J28</f>
        <v>0.15</v>
      </c>
    </row>
    <row r="29" ht="27.0" customHeight="1">
      <c r="B29" s="235" t="s">
        <v>137</v>
      </c>
      <c r="C29" s="229" t="s">
        <v>138</v>
      </c>
      <c r="D29" s="309" t="s">
        <v>112</v>
      </c>
      <c r="E29" s="373">
        <f>821481.1/8</f>
        <v>102685.1375</v>
      </c>
      <c r="F29" s="370">
        <v>1.0</v>
      </c>
      <c r="G29" s="370">
        <v>0.14</v>
      </c>
      <c r="H29" s="374">
        <f t="shared" si="2"/>
        <v>14375.91925</v>
      </c>
      <c r="J29" s="206">
        <f t="shared" si="3"/>
        <v>57.14285714</v>
      </c>
      <c r="K29" s="206" t="s">
        <v>95</v>
      </c>
      <c r="L29" s="206">
        <f t="shared" si="4"/>
        <v>0.14</v>
      </c>
    </row>
    <row r="30" ht="15.75" customHeight="1">
      <c r="B30" s="243"/>
      <c r="C30" s="243"/>
      <c r="D30" s="375"/>
      <c r="E30" s="376"/>
      <c r="F30" s="377"/>
      <c r="G30" s="378"/>
      <c r="H30" s="379"/>
    </row>
    <row r="31" ht="15.75" customHeight="1">
      <c r="B31" s="220"/>
      <c r="C31" s="246" t="s">
        <v>113</v>
      </c>
      <c r="D31" s="246">
        <v>1.0</v>
      </c>
      <c r="E31" s="225"/>
      <c r="F31" s="220"/>
      <c r="G31" s="222" t="s">
        <v>97</v>
      </c>
      <c r="H31" s="234">
        <f>SUM(H28:H30)</f>
        <v>17368.18937</v>
      </c>
    </row>
    <row r="32" ht="15.75" customHeight="1">
      <c r="B32" s="195"/>
      <c r="C32" s="247"/>
      <c r="D32" s="247"/>
      <c r="E32" s="196"/>
      <c r="F32" s="195"/>
      <c r="G32" s="248"/>
      <c r="H32" s="249"/>
    </row>
    <row r="33" ht="15.75" customHeight="1">
      <c r="B33" s="195"/>
      <c r="C33" s="185"/>
      <c r="D33" s="185"/>
      <c r="E33" s="196"/>
      <c r="F33" s="250" t="s">
        <v>114</v>
      </c>
      <c r="G33" s="194"/>
      <c r="H33" s="251">
        <f>H31+H25+H20+H13</f>
        <v>44042.85604</v>
      </c>
    </row>
    <row r="34" ht="15.75" customHeight="1">
      <c r="B34" s="252"/>
      <c r="C34" s="253"/>
      <c r="D34" s="254"/>
      <c r="E34" s="185"/>
      <c r="F34" s="254"/>
      <c r="G34" s="253"/>
      <c r="H34" s="254"/>
    </row>
    <row r="35" ht="15.75" customHeight="1">
      <c r="B35" s="252"/>
      <c r="C35" s="255" t="s">
        <v>115</v>
      </c>
      <c r="D35" s="256"/>
      <c r="E35" s="139"/>
      <c r="F35" s="139"/>
      <c r="G35" s="139"/>
      <c r="H35" s="139"/>
    </row>
    <row r="36" ht="15.75" customHeight="1">
      <c r="B36" s="252"/>
      <c r="C36" s="257" t="s">
        <v>139</v>
      </c>
      <c r="D36" s="193"/>
      <c r="E36" s="193"/>
      <c r="F36" s="193"/>
      <c r="G36" s="193"/>
      <c r="H36" s="194"/>
    </row>
    <row r="37" ht="15.75" customHeight="1">
      <c r="B37" s="252"/>
      <c r="C37" s="258"/>
      <c r="D37" s="193"/>
      <c r="E37" s="193"/>
      <c r="F37" s="193"/>
      <c r="G37" s="193"/>
      <c r="H37" s="194"/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33:G33"/>
    <mergeCell ref="D35:H35"/>
    <mergeCell ref="C36:H36"/>
    <mergeCell ref="C37:H37"/>
  </mergeCells>
  <conditionalFormatting sqref="B11 C10:E10 D11">
    <cfRule type="containsText" dxfId="0" priority="1" operator="containsText" text="#N/A">
      <formula>NOT(ISERROR(SEARCH(("#N/A"),(B11))))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0.71"/>
    <col customWidth="1" min="3" max="3" width="36.86"/>
    <col customWidth="1" min="4" max="6" width="10.71"/>
    <col customWidth="1" min="7" max="7" width="13.57"/>
    <col customWidth="1" min="8" max="14" width="10.71"/>
    <col customWidth="1" min="15" max="15" width="14.86"/>
    <col customWidth="1" min="16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>
      <c r="B5" s="380" t="s">
        <v>78</v>
      </c>
      <c r="C5" s="381" t="str">
        <f>'CONSOLIDADO '!D8</f>
        <v>PINTURA EN FACHADA</v>
      </c>
      <c r="D5" s="188"/>
      <c r="E5" s="188"/>
      <c r="F5" s="189"/>
      <c r="G5" s="380" t="s">
        <v>79</v>
      </c>
      <c r="H5" s="382" t="s">
        <v>24</v>
      </c>
      <c r="J5" s="206" t="s">
        <v>128</v>
      </c>
    </row>
    <row r="6" ht="36.75" customHeight="1">
      <c r="B6" s="383" t="s">
        <v>80</v>
      </c>
      <c r="C6" s="384" t="str">
        <f>'CONSOLIDADO '!E8</f>
        <v>SUMINISTRO Y APLICACIÓN DE PINTURA TIPO KORAZA  DOBLE VIDA 10 O SIMILAR INCLUYE LA PROTECCION DE LAS VENTANAS AL MOMENTO DE APLICAR EL PRODUCTO ( incluye cerramiento,señalización y aseo de las areas a intervenir)</v>
      </c>
      <c r="D6" s="193"/>
      <c r="E6" s="193"/>
      <c r="F6" s="193"/>
      <c r="G6" s="193"/>
      <c r="H6" s="194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>
      <c r="B9" s="202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207" t="s">
        <v>89</v>
      </c>
      <c r="C10" s="208" t="s">
        <v>90</v>
      </c>
      <c r="D10" s="209" t="s">
        <v>91</v>
      </c>
      <c r="E10" s="210">
        <f>H31</f>
        <v>18483.32475</v>
      </c>
      <c r="F10" s="212">
        <f>5/100</f>
        <v>0.05</v>
      </c>
      <c r="G10" s="212"/>
      <c r="H10" s="213">
        <f t="shared" ref="H10:H11" si="1">ROUND(F10*E10,0)</f>
        <v>924</v>
      </c>
    </row>
    <row r="11">
      <c r="B11" s="214"/>
      <c r="C11" s="350" t="s">
        <v>93</v>
      </c>
      <c r="D11" s="216" t="s">
        <v>94</v>
      </c>
      <c r="E11" s="217">
        <f>'ESTUDIO DE MERCADO '!E26</f>
        <v>86829.18667</v>
      </c>
      <c r="F11" s="215">
        <v>0.1</v>
      </c>
      <c r="G11" s="215"/>
      <c r="H11" s="218">
        <f t="shared" si="1"/>
        <v>8683</v>
      </c>
      <c r="J11" s="206">
        <f>8/F11</f>
        <v>80</v>
      </c>
      <c r="K11" s="206">
        <f>8/J11</f>
        <v>0.1</v>
      </c>
    </row>
    <row r="12">
      <c r="B12" s="351"/>
      <c r="C12" s="219" t="s">
        <v>140</v>
      </c>
      <c r="D12" s="375" t="s">
        <v>24</v>
      </c>
      <c r="E12" s="219">
        <v>3400.0</v>
      </c>
      <c r="F12" s="219">
        <v>1.05</v>
      </c>
      <c r="G12" s="219"/>
      <c r="H12" s="352">
        <f>E12*F12</f>
        <v>3570</v>
      </c>
    </row>
    <row r="13">
      <c r="B13" s="220"/>
      <c r="C13" s="220"/>
      <c r="D13" s="220"/>
      <c r="E13" s="221"/>
      <c r="F13" s="220"/>
      <c r="G13" s="222" t="s">
        <v>97</v>
      </c>
      <c r="H13" s="223">
        <f>SUM(H10:H12)</f>
        <v>13177</v>
      </c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</row>
    <row r="15">
      <c r="B15" s="202" t="s">
        <v>83</v>
      </c>
      <c r="C15" s="202" t="s">
        <v>60</v>
      </c>
      <c r="D15" s="202" t="s">
        <v>19</v>
      </c>
      <c r="E15" s="354" t="s">
        <v>84</v>
      </c>
      <c r="F15" s="202" t="s">
        <v>85</v>
      </c>
      <c r="G15" s="202" t="s">
        <v>86</v>
      </c>
      <c r="H15" s="228" t="s">
        <v>87</v>
      </c>
      <c r="I15" s="206" t="s">
        <v>141</v>
      </c>
      <c r="J15" s="206" t="s">
        <v>142</v>
      </c>
    </row>
    <row r="16">
      <c r="B16" s="128"/>
      <c r="C16" s="229" t="s">
        <v>143</v>
      </c>
      <c r="D16" s="309" t="s">
        <v>144</v>
      </c>
      <c r="E16" s="217">
        <v>495768.0</v>
      </c>
      <c r="F16" s="385">
        <f>1/52</f>
        <v>0.01923076923</v>
      </c>
      <c r="G16" s="128"/>
      <c r="H16" s="233">
        <f>E16*F16</f>
        <v>9534</v>
      </c>
      <c r="I16" s="206">
        <f>5*20</f>
        <v>100</v>
      </c>
      <c r="J16" s="206" t="s">
        <v>145</v>
      </c>
      <c r="K16" s="206" t="s">
        <v>146</v>
      </c>
    </row>
    <row r="17">
      <c r="B17" s="386"/>
      <c r="C17" s="128"/>
      <c r="D17" s="309"/>
      <c r="E17" s="217"/>
      <c r="F17" s="236"/>
      <c r="G17" s="128"/>
      <c r="H17" s="233"/>
      <c r="I17" s="387">
        <f>E16/I16</f>
        <v>4957.68</v>
      </c>
      <c r="J17" s="206">
        <f>1/I16</f>
        <v>0.01</v>
      </c>
      <c r="K17" s="206" t="s">
        <v>134</v>
      </c>
      <c r="L17" s="206" t="s">
        <v>147</v>
      </c>
      <c r="O17" s="353" t="s">
        <v>129</v>
      </c>
    </row>
    <row r="18">
      <c r="B18" s="229"/>
      <c r="C18" s="128"/>
      <c r="D18" s="309"/>
      <c r="E18" s="217"/>
      <c r="F18" s="236"/>
      <c r="G18" s="229"/>
      <c r="H18" s="233"/>
      <c r="I18" s="206">
        <v>9915.0</v>
      </c>
      <c r="J18" s="206">
        <f>J17*2</f>
        <v>0.02</v>
      </c>
      <c r="L18" s="206" t="s">
        <v>148</v>
      </c>
      <c r="O18" s="323"/>
    </row>
    <row r="19">
      <c r="B19" s="229"/>
      <c r="C19" s="388"/>
      <c r="D19" s="309"/>
      <c r="E19" s="217"/>
      <c r="F19" s="236"/>
      <c r="G19" s="229"/>
      <c r="H19" s="233"/>
      <c r="O19" s="323">
        <v>531905.0</v>
      </c>
    </row>
    <row r="20">
      <c r="B20" s="229"/>
      <c r="C20" s="362"/>
      <c r="D20" s="365"/>
      <c r="E20" s="365"/>
      <c r="F20" s="232"/>
      <c r="G20" s="128"/>
      <c r="H20" s="233"/>
      <c r="O20" s="323">
        <v>492900.0</v>
      </c>
    </row>
    <row r="21" ht="15.75" customHeight="1">
      <c r="B21" s="220"/>
      <c r="D21" s="220"/>
      <c r="E21" s="225"/>
      <c r="F21" s="220"/>
      <c r="G21" s="222" t="s">
        <v>97</v>
      </c>
      <c r="H21" s="234">
        <f>SUM(H16:H20)</f>
        <v>9534</v>
      </c>
      <c r="O21" s="323">
        <v>462500.0</v>
      </c>
    </row>
    <row r="22" ht="15.75" customHeight="1">
      <c r="B22" s="224" t="s">
        <v>102</v>
      </c>
      <c r="C22" s="224" t="s">
        <v>103</v>
      </c>
      <c r="D22" s="220"/>
      <c r="E22" s="225"/>
      <c r="F22" s="220"/>
      <c r="G22" s="220"/>
      <c r="H22" s="226"/>
      <c r="J22" s="387"/>
      <c r="O22" s="323">
        <f>SUM(O19:O21)</f>
        <v>1487305</v>
      </c>
    </row>
    <row r="23" ht="15.75" customHeight="1">
      <c r="B23" s="203" t="s">
        <v>83</v>
      </c>
      <c r="C23" s="203" t="s">
        <v>60</v>
      </c>
      <c r="D23" s="203" t="s">
        <v>19</v>
      </c>
      <c r="E23" s="204" t="s">
        <v>84</v>
      </c>
      <c r="F23" s="203" t="s">
        <v>85</v>
      </c>
      <c r="G23" s="203" t="s">
        <v>86</v>
      </c>
      <c r="H23" s="205" t="s">
        <v>87</v>
      </c>
      <c r="O23" s="389">
        <f>O22/3</f>
        <v>495768.3333</v>
      </c>
    </row>
    <row r="24" ht="15.75" customHeight="1">
      <c r="B24" s="207"/>
      <c r="C24" s="229"/>
      <c r="D24" s="235"/>
      <c r="E24" s="217"/>
      <c r="F24" s="236"/>
      <c r="G24" s="237"/>
      <c r="H24" s="218"/>
    </row>
    <row r="25" ht="15.75" customHeight="1">
      <c r="B25" s="215"/>
      <c r="C25" s="215"/>
      <c r="D25" s="215"/>
      <c r="E25" s="238"/>
      <c r="F25" s="215"/>
      <c r="G25" s="215"/>
      <c r="H25" s="218">
        <v>0.0</v>
      </c>
    </row>
    <row r="26" ht="15.75" customHeight="1">
      <c r="B26" s="220"/>
      <c r="C26" s="220"/>
      <c r="D26" s="220"/>
      <c r="E26" s="225"/>
      <c r="F26" s="225"/>
      <c r="G26" s="222" t="s">
        <v>97</v>
      </c>
      <c r="H26" s="234">
        <f>SUM(H24)</f>
        <v>0</v>
      </c>
    </row>
    <row r="27" ht="15.75" customHeight="1">
      <c r="B27" s="224" t="s">
        <v>104</v>
      </c>
      <c r="C27" s="224" t="s">
        <v>105</v>
      </c>
      <c r="D27" s="220"/>
      <c r="E27" s="225"/>
      <c r="F27" s="225"/>
      <c r="G27" s="220"/>
      <c r="H27" s="226"/>
    </row>
    <row r="28" ht="15.75" customHeight="1">
      <c r="B28" s="202" t="s">
        <v>83</v>
      </c>
      <c r="C28" s="202" t="s">
        <v>60</v>
      </c>
      <c r="D28" s="202" t="s">
        <v>19</v>
      </c>
      <c r="E28" s="354" t="s">
        <v>106</v>
      </c>
      <c r="F28" s="202" t="s">
        <v>85</v>
      </c>
      <c r="G28" s="202" t="s">
        <v>107</v>
      </c>
      <c r="H28" s="228" t="s">
        <v>87</v>
      </c>
      <c r="J28" s="206" t="s">
        <v>149</v>
      </c>
      <c r="L28" s="206" t="s">
        <v>150</v>
      </c>
    </row>
    <row r="29" ht="31.5" customHeight="1">
      <c r="B29" s="235" t="s">
        <v>137</v>
      </c>
      <c r="C29" s="229" t="s">
        <v>138</v>
      </c>
      <c r="D29" s="309" t="s">
        <v>112</v>
      </c>
      <c r="E29" s="390">
        <f>821481.1/8</f>
        <v>102685.1375</v>
      </c>
      <c r="F29" s="236">
        <v>1.0</v>
      </c>
      <c r="G29" s="236">
        <v>0.18</v>
      </c>
      <c r="H29" s="218">
        <f>E29*G29</f>
        <v>18483.32475</v>
      </c>
      <c r="I29" s="391"/>
      <c r="J29" s="206">
        <f>8/G29</f>
        <v>44.44444444</v>
      </c>
      <c r="K29" s="206" t="s">
        <v>24</v>
      </c>
      <c r="L29" s="206">
        <f>8/J29</f>
        <v>0.18</v>
      </c>
    </row>
    <row r="30" ht="15.75" customHeight="1">
      <c r="B30" s="243"/>
      <c r="C30" s="243"/>
      <c r="D30" s="375"/>
      <c r="E30" s="376"/>
      <c r="F30" s="377"/>
      <c r="G30" s="378"/>
      <c r="H30" s="379"/>
    </row>
    <row r="31" ht="15.75" customHeight="1">
      <c r="B31" s="220"/>
      <c r="C31" s="246" t="s">
        <v>113</v>
      </c>
      <c r="D31" s="246">
        <v>1.0</v>
      </c>
      <c r="E31" s="225"/>
      <c r="F31" s="220"/>
      <c r="G31" s="222" t="s">
        <v>97</v>
      </c>
      <c r="H31" s="234">
        <f>SUM(H29:H30)</f>
        <v>18483.32475</v>
      </c>
    </row>
    <row r="32" ht="15.75" customHeight="1">
      <c r="B32" s="195"/>
      <c r="C32" s="247"/>
      <c r="D32" s="247"/>
      <c r="E32" s="196"/>
      <c r="F32" s="195"/>
      <c r="G32" s="248"/>
      <c r="H32" s="249"/>
    </row>
    <row r="33" ht="15.75" customHeight="1">
      <c r="B33" s="195"/>
      <c r="C33" s="185"/>
      <c r="D33" s="185"/>
      <c r="E33" s="196"/>
      <c r="F33" s="250" t="s">
        <v>114</v>
      </c>
      <c r="G33" s="194"/>
      <c r="H33" s="251">
        <f>H31+H26+H21+H13</f>
        <v>41194.32475</v>
      </c>
      <c r="I33" s="387"/>
    </row>
    <row r="34" ht="15.75" customHeight="1">
      <c r="B34" s="252"/>
      <c r="C34" s="253"/>
      <c r="D34" s="254"/>
      <c r="E34" s="185"/>
      <c r="F34" s="254"/>
      <c r="G34" s="253"/>
      <c r="H34" s="254"/>
    </row>
    <row r="35" ht="15.75" customHeight="1">
      <c r="B35" s="252"/>
      <c r="C35" s="255" t="s">
        <v>115</v>
      </c>
      <c r="D35" s="256"/>
      <c r="E35" s="139"/>
      <c r="F35" s="139"/>
      <c r="G35" s="139"/>
      <c r="H35" s="139"/>
    </row>
    <row r="36" ht="15.75" customHeight="1">
      <c r="B36" s="252"/>
      <c r="C36" s="257"/>
      <c r="D36" s="193"/>
      <c r="E36" s="193"/>
      <c r="F36" s="193"/>
      <c r="G36" s="193"/>
      <c r="H36" s="194"/>
    </row>
    <row r="37" ht="15.75" customHeight="1">
      <c r="B37" s="252"/>
      <c r="C37" s="258"/>
      <c r="D37" s="193"/>
      <c r="E37" s="193"/>
      <c r="F37" s="193"/>
      <c r="G37" s="193"/>
      <c r="H37" s="194"/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33:G33"/>
    <mergeCell ref="D35:H35"/>
    <mergeCell ref="C36:H36"/>
    <mergeCell ref="C37:H37"/>
  </mergeCells>
  <conditionalFormatting sqref="B11 C10:E10 D11">
    <cfRule type="containsText" dxfId="0" priority="1" operator="containsText" text="#N/A">
      <formula>NOT(ISERROR(SEARCH(("#N/A"),(B11))))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8.29"/>
    <col customWidth="1" min="3" max="3" width="36.86"/>
    <col customWidth="1" min="4" max="4" width="6.71"/>
    <col customWidth="1" min="5" max="5" width="10.0"/>
    <col customWidth="1" min="6" max="6" width="13.29"/>
    <col customWidth="1" min="7" max="7" width="14.29"/>
    <col customWidth="1" min="8" max="8" width="13.71"/>
    <col customWidth="1" min="9" max="14" width="10.71"/>
    <col customWidth="1" min="15" max="15" width="15.29"/>
    <col customWidth="1" min="16" max="26" width="10.71"/>
  </cols>
  <sheetData>
    <row r="3">
      <c r="B3" s="184" t="s">
        <v>77</v>
      </c>
    </row>
    <row r="4" ht="9.75" customHeight="1">
      <c r="B4" s="185"/>
      <c r="C4" s="185"/>
      <c r="D4" s="185"/>
      <c r="E4" s="185"/>
      <c r="F4" s="185"/>
      <c r="G4" s="185"/>
      <c r="H4" s="185"/>
    </row>
    <row r="5" ht="21.0" customHeight="1">
      <c r="B5" s="380" t="s">
        <v>78</v>
      </c>
      <c r="C5" s="392" t="str">
        <f>'CONSOLIDADO '!D9</f>
        <v>PINTURA EN FACHADA</v>
      </c>
      <c r="D5" s="263"/>
      <c r="E5" s="263"/>
      <c r="F5" s="264"/>
      <c r="G5" s="380" t="s">
        <v>79</v>
      </c>
      <c r="H5" s="393" t="s">
        <v>29</v>
      </c>
      <c r="J5" s="206" t="s">
        <v>151</v>
      </c>
    </row>
    <row r="6" ht="30.0" customHeight="1">
      <c r="B6" s="394" t="s">
        <v>80</v>
      </c>
      <c r="C6" s="395" t="str">
        <f>'CONSOLIDADO '!E9</f>
        <v>SUMINISTRO Y APLICACIÓN DE PINTURA TIPO KORAZA  DOBLE VIDA 10 O SIMILAR, INCLUYE LA PROTECCION DE LAS VENTANAS AL MOMENTO DE APLICAR EL PRODUCTO ( incluye cerramiento,señalización y aseo de las areas a intervenir)</v>
      </c>
      <c r="D6" s="193"/>
      <c r="E6" s="193"/>
      <c r="F6" s="193"/>
      <c r="G6" s="193"/>
      <c r="H6" s="194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</row>
    <row r="9">
      <c r="B9" s="203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396" t="s">
        <v>89</v>
      </c>
      <c r="C10" s="215" t="s">
        <v>90</v>
      </c>
      <c r="D10" s="209" t="s">
        <v>91</v>
      </c>
      <c r="E10" s="210">
        <f>H29</f>
        <v>11295.36513</v>
      </c>
      <c r="F10" s="212">
        <f>5/100</f>
        <v>0.05</v>
      </c>
      <c r="G10" s="212"/>
      <c r="H10" s="213">
        <f t="shared" ref="H10:H11" si="1">ROUND(F10*E10,0)</f>
        <v>565</v>
      </c>
    </row>
    <row r="11">
      <c r="B11" s="397"/>
      <c r="C11" s="398" t="s">
        <v>93</v>
      </c>
      <c r="D11" s="216" t="s">
        <v>94</v>
      </c>
      <c r="E11" s="217">
        <f>'ESTUDIO DE MERCADO '!E26</f>
        <v>86829.18667</v>
      </c>
      <c r="F11" s="215">
        <v>0.12</v>
      </c>
      <c r="G11" s="399"/>
      <c r="H11" s="218">
        <f t="shared" si="1"/>
        <v>10420</v>
      </c>
      <c r="J11" s="206">
        <f>8/F11</f>
        <v>66.66666667</v>
      </c>
    </row>
    <row r="12">
      <c r="B12" s="351"/>
      <c r="C12" s="219"/>
      <c r="D12" s="219"/>
      <c r="E12" s="219"/>
      <c r="F12" s="219"/>
      <c r="G12" s="400"/>
      <c r="H12" s="401">
        <v>0.0</v>
      </c>
    </row>
    <row r="13">
      <c r="B13" s="220"/>
      <c r="C13" s="220"/>
      <c r="D13" s="220"/>
      <c r="E13" s="221"/>
      <c r="F13" s="220"/>
      <c r="G13" s="222" t="s">
        <v>97</v>
      </c>
      <c r="H13" s="223">
        <f>SUM(H10:H12)</f>
        <v>10985</v>
      </c>
    </row>
    <row r="14">
      <c r="B14" s="224" t="s">
        <v>98</v>
      </c>
      <c r="C14" s="224" t="s">
        <v>99</v>
      </c>
      <c r="D14" s="220"/>
      <c r="E14" s="225"/>
      <c r="F14" s="220"/>
      <c r="G14" s="220"/>
      <c r="H14" s="226"/>
      <c r="O14" s="353" t="s">
        <v>129</v>
      </c>
    </row>
    <row r="15">
      <c r="B15" s="202" t="s">
        <v>83</v>
      </c>
      <c r="C15" s="202" t="s">
        <v>60</v>
      </c>
      <c r="D15" s="202" t="s">
        <v>19</v>
      </c>
      <c r="E15" s="354" t="s">
        <v>84</v>
      </c>
      <c r="F15" s="202" t="s">
        <v>85</v>
      </c>
      <c r="G15" s="202" t="s">
        <v>86</v>
      </c>
      <c r="H15" s="228" t="s">
        <v>87</v>
      </c>
      <c r="O15" s="323"/>
    </row>
    <row r="16">
      <c r="B16" s="128"/>
      <c r="C16" s="402" t="s">
        <v>152</v>
      </c>
      <c r="D16" s="309" t="s">
        <v>153</v>
      </c>
      <c r="E16" s="217">
        <f>'4'!E16</f>
        <v>495768</v>
      </c>
      <c r="F16" s="309">
        <v>0.012</v>
      </c>
      <c r="G16" s="128"/>
      <c r="H16" s="233">
        <f>E16*F16</f>
        <v>5949.216</v>
      </c>
      <c r="O16" s="323">
        <v>531905.0</v>
      </c>
    </row>
    <row r="17">
      <c r="B17" s="403"/>
      <c r="C17" s="404"/>
      <c r="D17" s="309"/>
      <c r="E17" s="217"/>
      <c r="F17" s="236"/>
      <c r="G17" s="229"/>
      <c r="H17" s="233"/>
      <c r="J17" s="206" t="s">
        <v>154</v>
      </c>
      <c r="K17" s="206" t="s">
        <v>146</v>
      </c>
      <c r="O17" s="323">
        <v>492900.0</v>
      </c>
    </row>
    <row r="18">
      <c r="B18" s="229"/>
      <c r="C18" s="388"/>
      <c r="D18" s="309"/>
      <c r="E18" s="217"/>
      <c r="F18" s="236"/>
      <c r="G18" s="229"/>
      <c r="H18" s="233"/>
      <c r="J18" s="206" t="s">
        <v>95</v>
      </c>
      <c r="K18" s="206">
        <f>1/100</f>
        <v>0.01</v>
      </c>
      <c r="O18" s="323">
        <v>462500.0</v>
      </c>
    </row>
    <row r="19">
      <c r="B19" s="220"/>
      <c r="D19" s="220"/>
      <c r="E19" s="225"/>
      <c r="F19" s="220"/>
      <c r="G19" s="222" t="s">
        <v>97</v>
      </c>
      <c r="H19" s="234">
        <f>SUM(H16:H18)</f>
        <v>5949.216</v>
      </c>
      <c r="J19" s="206" t="s">
        <v>155</v>
      </c>
      <c r="K19" s="206">
        <f>K18/0.08</f>
        <v>0.125</v>
      </c>
      <c r="L19" s="206" t="s">
        <v>156</v>
      </c>
      <c r="O19" s="323">
        <f>SUM(O16:O18)</f>
        <v>1487305</v>
      </c>
    </row>
    <row r="20">
      <c r="B20" s="224" t="s">
        <v>102</v>
      </c>
      <c r="C20" s="224" t="s">
        <v>103</v>
      </c>
      <c r="D20" s="220"/>
      <c r="E20" s="225"/>
      <c r="F20" s="220"/>
      <c r="G20" s="220"/>
      <c r="H20" s="226"/>
      <c r="O20" s="389">
        <f>O19/3</f>
        <v>495768.3333</v>
      </c>
    </row>
    <row r="21" ht="15.75" customHeight="1">
      <c r="B21" s="203" t="s">
        <v>83</v>
      </c>
      <c r="C21" s="203" t="s">
        <v>60</v>
      </c>
      <c r="D21" s="203" t="s">
        <v>19</v>
      </c>
      <c r="E21" s="204" t="s">
        <v>84</v>
      </c>
      <c r="F21" s="203" t="s">
        <v>85</v>
      </c>
      <c r="G21" s="203" t="s">
        <v>86</v>
      </c>
      <c r="H21" s="205" t="s">
        <v>87</v>
      </c>
    </row>
    <row r="22" ht="15.75" customHeight="1">
      <c r="B22" s="207"/>
      <c r="C22" s="229"/>
      <c r="D22" s="235"/>
      <c r="E22" s="217"/>
      <c r="F22" s="236"/>
      <c r="G22" s="237"/>
      <c r="H22" s="218"/>
    </row>
    <row r="23" ht="15.75" customHeight="1">
      <c r="B23" s="215"/>
      <c r="C23" s="215"/>
      <c r="D23" s="215"/>
      <c r="E23" s="238"/>
      <c r="F23" s="215"/>
      <c r="G23" s="215"/>
      <c r="H23" s="218">
        <v>0.0</v>
      </c>
    </row>
    <row r="24" ht="15.75" customHeight="1">
      <c r="B24" s="220"/>
      <c r="C24" s="220"/>
      <c r="D24" s="220"/>
      <c r="E24" s="225"/>
      <c r="F24" s="225"/>
      <c r="G24" s="222" t="s">
        <v>97</v>
      </c>
      <c r="H24" s="234">
        <f>SUM(H22)</f>
        <v>0</v>
      </c>
    </row>
    <row r="25" ht="15.75" customHeight="1">
      <c r="B25" s="224" t="s">
        <v>104</v>
      </c>
      <c r="C25" s="224" t="s">
        <v>105</v>
      </c>
      <c r="D25" s="220"/>
      <c r="E25" s="225"/>
      <c r="F25" s="225"/>
      <c r="G25" s="220"/>
      <c r="H25" s="226"/>
    </row>
    <row r="26" ht="15.75" customHeight="1">
      <c r="B26" s="203" t="s">
        <v>83</v>
      </c>
      <c r="C26" s="203" t="s">
        <v>60</v>
      </c>
      <c r="D26" s="203" t="s">
        <v>19</v>
      </c>
      <c r="E26" s="204" t="s">
        <v>106</v>
      </c>
      <c r="F26" s="203" t="s">
        <v>85</v>
      </c>
      <c r="G26" s="203" t="s">
        <v>107</v>
      </c>
      <c r="H26" s="205" t="s">
        <v>87</v>
      </c>
      <c r="J26" s="206" t="s">
        <v>108</v>
      </c>
      <c r="L26" s="206" t="s">
        <v>109</v>
      </c>
    </row>
    <row r="27" ht="28.5" customHeight="1">
      <c r="B27" s="235" t="s">
        <v>137</v>
      </c>
      <c r="C27" s="229" t="s">
        <v>138</v>
      </c>
      <c r="D27" s="309" t="s">
        <v>112</v>
      </c>
      <c r="E27" s="390">
        <f>821481.1/8</f>
        <v>102685.1375</v>
      </c>
      <c r="F27" s="236">
        <v>1.0</v>
      </c>
      <c r="G27" s="236">
        <v>0.11</v>
      </c>
      <c r="H27" s="218">
        <f>E27*G27</f>
        <v>11295.36513</v>
      </c>
      <c r="J27" s="206">
        <f>8/G27</f>
        <v>72.72727273</v>
      </c>
      <c r="K27" s="206" t="s">
        <v>95</v>
      </c>
      <c r="L27" s="206">
        <f>8/J27</f>
        <v>0.11</v>
      </c>
    </row>
    <row r="28" ht="15.75" customHeight="1">
      <c r="B28" s="207"/>
      <c r="C28" s="229"/>
      <c r="D28" s="235"/>
      <c r="E28" s="405"/>
      <c r="F28" s="236"/>
      <c r="G28" s="236"/>
      <c r="H28" s="218"/>
    </row>
    <row r="29" ht="15.75" customHeight="1">
      <c r="B29" s="220"/>
      <c r="C29" s="246" t="s">
        <v>113</v>
      </c>
      <c r="D29" s="246">
        <v>1.0</v>
      </c>
      <c r="E29" s="225"/>
      <c r="F29" s="220"/>
      <c r="G29" s="222" t="s">
        <v>97</v>
      </c>
      <c r="H29" s="234">
        <f>SUM(H27:H28)</f>
        <v>11295.36513</v>
      </c>
    </row>
    <row r="30" ht="15.75" customHeight="1">
      <c r="B30" s="195"/>
      <c r="C30" s="247"/>
      <c r="D30" s="247"/>
      <c r="E30" s="196"/>
      <c r="F30" s="195"/>
      <c r="G30" s="248"/>
      <c r="H30" s="249"/>
    </row>
    <row r="31" ht="15.75" customHeight="1">
      <c r="B31" s="195"/>
      <c r="C31" s="185"/>
      <c r="D31" s="185"/>
      <c r="E31" s="196"/>
      <c r="F31" s="250" t="s">
        <v>114</v>
      </c>
      <c r="G31" s="194"/>
      <c r="H31" s="251">
        <f>H29+H24+H19+H13</f>
        <v>28229.58113</v>
      </c>
    </row>
    <row r="32" ht="15.75" customHeight="1">
      <c r="B32" s="252"/>
      <c r="C32" s="253"/>
      <c r="D32" s="254"/>
      <c r="E32" s="185"/>
      <c r="F32" s="254"/>
      <c r="G32" s="253"/>
      <c r="H32" s="254"/>
    </row>
    <row r="33" ht="15.75" customHeight="1">
      <c r="B33" s="252"/>
      <c r="C33" s="255" t="s">
        <v>115</v>
      </c>
      <c r="D33" s="256"/>
      <c r="E33" s="139"/>
      <c r="F33" s="139"/>
      <c r="G33" s="139"/>
      <c r="H33" s="139"/>
    </row>
    <row r="34" ht="15.75" customHeight="1">
      <c r="B34" s="252"/>
      <c r="C34" s="257"/>
      <c r="D34" s="193"/>
      <c r="E34" s="193"/>
      <c r="F34" s="193"/>
      <c r="G34" s="193"/>
      <c r="H34" s="194"/>
    </row>
    <row r="35" ht="15.75" customHeight="1">
      <c r="B35" s="252"/>
      <c r="C35" s="258"/>
      <c r="D35" s="193"/>
      <c r="E35" s="193"/>
      <c r="F35" s="193"/>
      <c r="G35" s="193"/>
      <c r="H35" s="194"/>
    </row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31:G31"/>
    <mergeCell ref="D33:H33"/>
    <mergeCell ref="C34:H34"/>
    <mergeCell ref="C35:H35"/>
  </mergeCells>
  <conditionalFormatting sqref="B11 C10:E10 D11">
    <cfRule type="containsText" dxfId="0" priority="1" operator="containsText" text="#N/A">
      <formula>NOT(ISERROR(SEARCH(("#N/A"),(B11))))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10.57"/>
    <col customWidth="1" min="3" max="3" width="31.57"/>
    <col customWidth="1" min="4" max="4" width="8.71"/>
    <col customWidth="1" min="5" max="5" width="11.14"/>
    <col customWidth="1" min="6" max="6" width="10.71"/>
    <col customWidth="1" min="8" max="8" width="14.29"/>
    <col customWidth="1" min="9" max="12" width="10.71"/>
    <col customWidth="1" min="13" max="13" width="14.57"/>
    <col customWidth="1" min="14" max="26" width="10.71"/>
  </cols>
  <sheetData>
    <row r="3">
      <c r="B3" s="184" t="s">
        <v>77</v>
      </c>
    </row>
    <row r="4">
      <c r="B4" s="185"/>
      <c r="C4" s="185"/>
      <c r="D4" s="185"/>
      <c r="E4" s="185"/>
      <c r="F4" s="185"/>
      <c r="G4" s="185"/>
      <c r="H4" s="185"/>
    </row>
    <row r="5" ht="30.75" customHeight="1">
      <c r="B5" s="380" t="s">
        <v>78</v>
      </c>
      <c r="C5" s="406" t="str">
        <f>'CONSOLIDADO '!D10</f>
        <v>IMPERMEABILIZACIÓN FACHALETA DE BALCON Y FACHADA DE VENTANERIA</v>
      </c>
      <c r="D5" s="188"/>
      <c r="E5" s="188"/>
      <c r="F5" s="189"/>
      <c r="G5" s="380" t="s">
        <v>79</v>
      </c>
      <c r="H5" s="382" t="s">
        <v>24</v>
      </c>
      <c r="J5" s="206" t="s">
        <v>128</v>
      </c>
    </row>
    <row r="6" ht="30.0" customHeight="1">
      <c r="B6" s="383" t="s">
        <v>80</v>
      </c>
      <c r="C6" s="395" t="str">
        <f>'CONSOLIDADO '!E10</f>
        <v>SUMINISTRO Y APLICACIÓN DE SIKA TRANSPARENTE 10 AÑOS O SIMILAR SOBRE FACHALETA DE BALCONES INCLUYE EMBOQUILLADO      </v>
      </c>
      <c r="D6" s="193"/>
      <c r="E6" s="193"/>
      <c r="F6" s="193"/>
      <c r="G6" s="193"/>
      <c r="H6" s="194"/>
    </row>
    <row r="7">
      <c r="B7" s="195"/>
      <c r="C7" s="195"/>
      <c r="D7" s="195"/>
      <c r="E7" s="196"/>
      <c r="F7" s="195"/>
      <c r="G7" s="195"/>
      <c r="H7" s="197"/>
    </row>
    <row r="8">
      <c r="B8" s="198" t="s">
        <v>81</v>
      </c>
      <c r="C8" s="198" t="s">
        <v>82</v>
      </c>
      <c r="D8" s="199"/>
      <c r="E8" s="200"/>
      <c r="F8" s="199"/>
      <c r="G8" s="199"/>
      <c r="H8" s="201"/>
      <c r="M8" s="407" t="s">
        <v>129</v>
      </c>
    </row>
    <row r="9">
      <c r="B9" s="203" t="s">
        <v>83</v>
      </c>
      <c r="C9" s="202" t="s">
        <v>60</v>
      </c>
      <c r="D9" s="203" t="s">
        <v>19</v>
      </c>
      <c r="E9" s="204" t="s">
        <v>84</v>
      </c>
      <c r="F9" s="203" t="s">
        <v>85</v>
      </c>
      <c r="G9" s="203" t="s">
        <v>86</v>
      </c>
      <c r="H9" s="205" t="s">
        <v>87</v>
      </c>
    </row>
    <row r="10">
      <c r="B10" s="396" t="s">
        <v>89</v>
      </c>
      <c r="C10" s="215" t="s">
        <v>90</v>
      </c>
      <c r="D10" s="209" t="s">
        <v>91</v>
      </c>
      <c r="E10" s="210">
        <f>H28</f>
        <v>15402.77063</v>
      </c>
      <c r="F10" s="212">
        <f>5/100</f>
        <v>0.05</v>
      </c>
      <c r="G10" s="212"/>
      <c r="H10" s="213">
        <f t="shared" ref="H10:H11" si="1">ROUND(F10*E10,0)</f>
        <v>770</v>
      </c>
      <c r="M10" s="323">
        <v>599900.0</v>
      </c>
    </row>
    <row r="11">
      <c r="B11" s="397"/>
      <c r="C11" s="398" t="s">
        <v>93</v>
      </c>
      <c r="D11" s="216" t="s">
        <v>94</v>
      </c>
      <c r="E11" s="217">
        <f>'ESTUDIO DE MERCADO '!E26</f>
        <v>86829.18667</v>
      </c>
      <c r="F11" s="215">
        <v>0.12</v>
      </c>
      <c r="G11" s="399"/>
      <c r="H11" s="218">
        <f t="shared" si="1"/>
        <v>10420</v>
      </c>
      <c r="J11" s="206">
        <f>8/F11</f>
        <v>66.66666667</v>
      </c>
      <c r="K11" s="206">
        <f>8/J11</f>
        <v>0.12</v>
      </c>
      <c r="M11" s="323">
        <v>610990.0</v>
      </c>
    </row>
    <row r="12">
      <c r="B12" s="220"/>
      <c r="C12" s="220"/>
      <c r="D12" s="220"/>
      <c r="E12" s="221"/>
      <c r="F12" s="220"/>
      <c r="G12" s="222" t="s">
        <v>97</v>
      </c>
      <c r="H12" s="223">
        <f>SUM(H10:H11)</f>
        <v>11190</v>
      </c>
      <c r="M12" s="323">
        <v>674000.0</v>
      </c>
    </row>
    <row r="13">
      <c r="B13" s="224" t="s">
        <v>98</v>
      </c>
      <c r="C13" s="224" t="s">
        <v>99</v>
      </c>
      <c r="D13" s="220"/>
      <c r="E13" s="225"/>
      <c r="F13" s="220"/>
      <c r="G13" s="220"/>
      <c r="H13" s="226"/>
      <c r="M13" s="323">
        <f>SUM(M10:M12)</f>
        <v>1884890</v>
      </c>
    </row>
    <row r="14">
      <c r="B14" s="202" t="s">
        <v>83</v>
      </c>
      <c r="C14" s="202" t="s">
        <v>60</v>
      </c>
      <c r="D14" s="202" t="s">
        <v>19</v>
      </c>
      <c r="E14" s="354" t="s">
        <v>84</v>
      </c>
      <c r="F14" s="202" t="s">
        <v>85</v>
      </c>
      <c r="G14" s="202" t="s">
        <v>86</v>
      </c>
      <c r="H14" s="228" t="s">
        <v>87</v>
      </c>
      <c r="M14" s="408">
        <f>M13/3</f>
        <v>628296.6667</v>
      </c>
    </row>
    <row r="15">
      <c r="B15" s="207"/>
      <c r="C15" s="215" t="s">
        <v>157</v>
      </c>
      <c r="D15" s="309" t="s">
        <v>158</v>
      </c>
      <c r="E15" s="217">
        <f>(599900+674000+610990)/3</f>
        <v>628296.6667</v>
      </c>
      <c r="F15" s="236">
        <f>1/100</f>
        <v>0.01</v>
      </c>
      <c r="G15" s="229"/>
      <c r="H15" s="233">
        <f>E15*F15</f>
        <v>6282.966667</v>
      </c>
      <c r="J15" s="206" t="s">
        <v>146</v>
      </c>
      <c r="K15" s="206" t="s">
        <v>159</v>
      </c>
    </row>
    <row r="16">
      <c r="B16" s="409"/>
      <c r="C16" s="128"/>
      <c r="D16" s="309"/>
      <c r="E16" s="217"/>
      <c r="F16" s="236"/>
      <c r="G16" s="128"/>
      <c r="H16" s="233"/>
      <c r="J16" s="206" t="s">
        <v>134</v>
      </c>
      <c r="K16" s="206">
        <f>1/100</f>
        <v>0.01</v>
      </c>
    </row>
    <row r="17">
      <c r="B17" s="229"/>
      <c r="C17" s="128"/>
      <c r="D17" s="309"/>
      <c r="E17" s="217"/>
      <c r="F17" s="236"/>
      <c r="G17" s="229"/>
      <c r="H17" s="233"/>
    </row>
    <row r="18">
      <c r="B18" s="220"/>
      <c r="D18" s="220"/>
      <c r="E18" s="225"/>
      <c r="F18" s="220"/>
      <c r="G18" s="222" t="s">
        <v>97</v>
      </c>
      <c r="H18" s="234">
        <f>SUM(H15:H17)</f>
        <v>6282.966667</v>
      </c>
    </row>
    <row r="19">
      <c r="B19" s="224" t="s">
        <v>102</v>
      </c>
      <c r="C19" s="224" t="s">
        <v>103</v>
      </c>
      <c r="D19" s="220"/>
      <c r="E19" s="225"/>
      <c r="F19" s="220"/>
      <c r="G19" s="220"/>
      <c r="H19" s="226"/>
    </row>
    <row r="20">
      <c r="B20" s="203" t="s">
        <v>83</v>
      </c>
      <c r="C20" s="203" t="s">
        <v>60</v>
      </c>
      <c r="D20" s="203" t="s">
        <v>19</v>
      </c>
      <c r="E20" s="204" t="s">
        <v>84</v>
      </c>
      <c r="F20" s="203" t="s">
        <v>85</v>
      </c>
      <c r="G20" s="203" t="s">
        <v>86</v>
      </c>
      <c r="H20" s="205" t="s">
        <v>87</v>
      </c>
    </row>
    <row r="21" ht="15.75" customHeight="1">
      <c r="B21" s="207"/>
      <c r="C21" s="229"/>
      <c r="D21" s="235"/>
      <c r="E21" s="217"/>
      <c r="F21" s="236"/>
      <c r="G21" s="237"/>
      <c r="H21" s="218"/>
    </row>
    <row r="22" ht="15.75" customHeight="1">
      <c r="B22" s="215"/>
      <c r="C22" s="215"/>
      <c r="D22" s="215"/>
      <c r="E22" s="238"/>
      <c r="F22" s="215"/>
      <c r="G22" s="215"/>
      <c r="H22" s="218">
        <v>0.0</v>
      </c>
    </row>
    <row r="23" ht="15.75" customHeight="1">
      <c r="B23" s="220"/>
      <c r="C23" s="220"/>
      <c r="D23" s="220"/>
      <c r="E23" s="225"/>
      <c r="F23" s="225"/>
      <c r="G23" s="222" t="s">
        <v>97</v>
      </c>
      <c r="H23" s="234">
        <f>SUM(H21)</f>
        <v>0</v>
      </c>
    </row>
    <row r="24" ht="15.75" customHeight="1">
      <c r="B24" s="224" t="s">
        <v>104</v>
      </c>
      <c r="C24" s="224" t="s">
        <v>105</v>
      </c>
      <c r="D24" s="220"/>
      <c r="E24" s="225"/>
      <c r="F24" s="225"/>
      <c r="G24" s="220"/>
      <c r="H24" s="226"/>
    </row>
    <row r="25" ht="15.75" customHeight="1">
      <c r="B25" s="203" t="s">
        <v>83</v>
      </c>
      <c r="C25" s="203" t="s">
        <v>60</v>
      </c>
      <c r="D25" s="203" t="s">
        <v>19</v>
      </c>
      <c r="E25" s="204" t="s">
        <v>106</v>
      </c>
      <c r="F25" s="203" t="s">
        <v>85</v>
      </c>
      <c r="G25" s="203" t="s">
        <v>107</v>
      </c>
      <c r="H25" s="205" t="s">
        <v>87</v>
      </c>
      <c r="J25" s="206" t="s">
        <v>108</v>
      </c>
      <c r="L25" s="206" t="s">
        <v>160</v>
      </c>
    </row>
    <row r="26" ht="27.0" customHeight="1">
      <c r="B26" s="235" t="s">
        <v>137</v>
      </c>
      <c r="C26" s="229" t="s">
        <v>138</v>
      </c>
      <c r="D26" s="309" t="s">
        <v>112</v>
      </c>
      <c r="E26" s="390">
        <f>821481.1/8</f>
        <v>102685.1375</v>
      </c>
      <c r="F26" s="236">
        <v>1.0</v>
      </c>
      <c r="G26" s="236">
        <v>0.15</v>
      </c>
      <c r="H26" s="218">
        <f>E26*G26</f>
        <v>15402.77063</v>
      </c>
      <c r="J26" s="206">
        <f>8/G26</f>
        <v>53.33333333</v>
      </c>
      <c r="K26" s="206" t="s">
        <v>95</v>
      </c>
      <c r="L26" s="206">
        <f>8/J26</f>
        <v>0.15</v>
      </c>
    </row>
    <row r="27" ht="15.75" customHeight="1">
      <c r="B27" s="207"/>
      <c r="C27" s="229"/>
      <c r="D27" s="235"/>
      <c r="E27" s="405"/>
      <c r="F27" s="236"/>
      <c r="G27" s="236"/>
      <c r="H27" s="218"/>
    </row>
    <row r="28" ht="15.75" customHeight="1">
      <c r="B28" s="220"/>
      <c r="C28" s="246" t="s">
        <v>113</v>
      </c>
      <c r="D28" s="246">
        <v>1.0</v>
      </c>
      <c r="E28" s="225"/>
      <c r="F28" s="220"/>
      <c r="G28" s="222" t="s">
        <v>97</v>
      </c>
      <c r="H28" s="234">
        <f>SUM(H26:H27)</f>
        <v>15402.77063</v>
      </c>
      <c r="K28" s="206" t="s">
        <v>161</v>
      </c>
      <c r="L28" s="206" t="s">
        <v>162</v>
      </c>
      <c r="N28" s="206">
        <f>5/20</f>
        <v>0.25</v>
      </c>
    </row>
    <row r="29" ht="15.75" customHeight="1">
      <c r="B29" s="195"/>
      <c r="C29" s="247"/>
      <c r="D29" s="247"/>
      <c r="E29" s="196"/>
      <c r="F29" s="195"/>
      <c r="G29" s="248"/>
      <c r="H29" s="249"/>
      <c r="K29" s="206" t="s">
        <v>163</v>
      </c>
      <c r="L29" s="206">
        <v>1.0</v>
      </c>
    </row>
    <row r="30" ht="15.75" customHeight="1">
      <c r="B30" s="195"/>
      <c r="C30" s="185"/>
      <c r="D30" s="185"/>
      <c r="E30" s="196"/>
      <c r="F30" s="250" t="s">
        <v>114</v>
      </c>
      <c r="G30" s="194"/>
      <c r="H30" s="251">
        <f>H28+H23+H18+H12</f>
        <v>32875.73729</v>
      </c>
    </row>
    <row r="31" ht="15.75" customHeight="1">
      <c r="B31" s="252"/>
      <c r="C31" s="253"/>
      <c r="D31" s="254"/>
      <c r="E31" s="185"/>
      <c r="F31" s="254"/>
      <c r="G31" s="253"/>
      <c r="H31" s="254"/>
    </row>
    <row r="32" ht="15.75" customHeight="1">
      <c r="B32" s="252"/>
      <c r="C32" s="410" t="s">
        <v>115</v>
      </c>
      <c r="D32" s="256"/>
      <c r="E32" s="139"/>
      <c r="F32" s="139"/>
      <c r="G32" s="139"/>
      <c r="H32" s="139"/>
    </row>
    <row r="33" ht="15.75" customHeight="1">
      <c r="B33" s="252"/>
      <c r="C33" s="257"/>
      <c r="D33" s="193"/>
      <c r="E33" s="193"/>
      <c r="F33" s="193"/>
      <c r="G33" s="193"/>
      <c r="H33" s="194"/>
    </row>
    <row r="34" ht="15.75" customHeight="1">
      <c r="B34" s="252"/>
      <c r="C34" s="258"/>
      <c r="D34" s="193"/>
      <c r="E34" s="193"/>
      <c r="F34" s="193"/>
      <c r="G34" s="193"/>
      <c r="H34" s="194"/>
    </row>
    <row r="35" ht="15.75" customHeight="1"/>
    <row r="36" ht="15.75" customHeight="1"/>
    <row r="37" ht="15.75" customHeight="1">
      <c r="D37" s="206" t="s">
        <v>164</v>
      </c>
      <c r="E37" s="206" t="s">
        <v>165</v>
      </c>
    </row>
    <row r="38" ht="15.75" customHeight="1">
      <c r="D38" s="206" t="s">
        <v>166</v>
      </c>
    </row>
    <row r="39" ht="15.75" customHeight="1">
      <c r="D39" s="206" t="s">
        <v>167</v>
      </c>
      <c r="E39" s="206" t="s">
        <v>168</v>
      </c>
    </row>
    <row r="40" ht="15.75" customHeight="1">
      <c r="D40" s="206" t="s">
        <v>164</v>
      </c>
      <c r="E40" s="206" t="s">
        <v>169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3:H3"/>
    <mergeCell ref="C5:F5"/>
    <mergeCell ref="C6:H6"/>
    <mergeCell ref="F30:G30"/>
    <mergeCell ref="D32:H32"/>
    <mergeCell ref="C33:H33"/>
    <mergeCell ref="C34:H34"/>
  </mergeCells>
  <conditionalFormatting sqref="B11 D11">
    <cfRule type="containsText" dxfId="0" priority="1" operator="containsText" text="#N/A">
      <formula>NOT(ISERROR(SEARCH(("#N/A"),(B11))))</formula>
    </cfRule>
  </conditionalFormatting>
  <conditionalFormatting sqref="C10:E10">
    <cfRule type="containsText" dxfId="0" priority="2" operator="containsText" text="#N/A">
      <formula>NOT(ISERROR(SEARCH(("#N/A"),(C10))))</formula>
    </cfRule>
  </conditionalFormatting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USUARIO</dc:creator>
</cp:coreProperties>
</file>