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ramesa\Documentos_CVP\Documents\CVP\2019\Septiembre\Plurianual\Agosto\"/>
    </mc:Choice>
  </mc:AlternateContent>
  <bookViews>
    <workbookView xWindow="0" yWindow="0" windowWidth="20490" windowHeight="7620" tabRatio="291" firstSheet="2" activeTab="2"/>
  </bookViews>
  <sheets>
    <sheet name="DIFERENCIAS" sheetId="52" state="hidden" r:id="rId1"/>
    <sheet name="SOPORTE REPROGRAMACIÓN $ 2017" sheetId="53" state="hidden" r:id="rId2"/>
    <sheet name="Agosto 2019" sheetId="85"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xx" localSheetId="2">#REF!</definedName>
    <definedName name="xx">#REF!</definedName>
  </definedNames>
  <calcPr calcId="162913"/>
</workbook>
</file>

<file path=xl/calcChain.xml><?xml version="1.0" encoding="utf-8"?>
<calcChain xmlns="http://schemas.openxmlformats.org/spreadsheetml/2006/main">
  <c r="AE72" i="85" l="1"/>
  <c r="AB72" i="85"/>
  <c r="AA72" i="85"/>
  <c r="W72" i="85"/>
  <c r="V72" i="85"/>
  <c r="R72" i="85"/>
  <c r="Q72" i="85"/>
  <c r="M72" i="85"/>
  <c r="L72" i="85"/>
  <c r="AJ71" i="85"/>
  <c r="AJ72" i="85" s="1"/>
  <c r="AI71" i="85"/>
  <c r="AI72" i="85" s="1"/>
  <c r="AH71" i="85"/>
  <c r="AE64" i="85"/>
  <c r="AB64" i="85"/>
  <c r="AA64" i="85"/>
  <c r="W64" i="85"/>
  <c r="V64" i="85"/>
  <c r="R64" i="85"/>
  <c r="Q64" i="85"/>
  <c r="M64" i="85"/>
  <c r="L64" i="85"/>
  <c r="AJ63" i="85"/>
  <c r="AI63" i="85"/>
  <c r="AH63" i="85"/>
  <c r="AJ62" i="85"/>
  <c r="AI62" i="85"/>
  <c r="AH62" i="85"/>
  <c r="AJ61" i="85"/>
  <c r="AI61" i="85"/>
  <c r="AH61" i="85"/>
  <c r="AE54" i="85"/>
  <c r="AB54" i="85"/>
  <c r="AA54" i="85"/>
  <c r="W54" i="85"/>
  <c r="V54" i="85"/>
  <c r="R54" i="85"/>
  <c r="Q54" i="85"/>
  <c r="M54" i="85"/>
  <c r="L54" i="85"/>
  <c r="AJ53" i="85"/>
  <c r="AI53" i="85"/>
  <c r="AH53" i="85"/>
  <c r="AJ52" i="85"/>
  <c r="AJ54" i="85" s="1"/>
  <c r="AI52" i="85"/>
  <c r="AH52" i="85"/>
  <c r="AE43" i="85"/>
  <c r="AB43" i="85"/>
  <c r="AA43" i="85"/>
  <c r="W43" i="85"/>
  <c r="V43" i="85"/>
  <c r="R43" i="85"/>
  <c r="Q43" i="85"/>
  <c r="M43" i="85"/>
  <c r="L43" i="85"/>
  <c r="AJ42" i="85"/>
  <c r="AI42" i="85"/>
  <c r="AH42" i="85"/>
  <c r="AG42" i="85"/>
  <c r="AJ41" i="85"/>
  <c r="AI41" i="85"/>
  <c r="AH41" i="85"/>
  <c r="AG41" i="85"/>
  <c r="AJ40" i="85"/>
  <c r="AI40" i="85"/>
  <c r="AI43" i="85" s="1"/>
  <c r="AH40" i="85"/>
  <c r="AG40" i="85"/>
  <c r="AE39" i="85"/>
  <c r="AB39" i="85"/>
  <c r="AA39" i="85"/>
  <c r="W39" i="85"/>
  <c r="V39" i="85"/>
  <c r="R39" i="85"/>
  <c r="Q39" i="85"/>
  <c r="M39" i="85"/>
  <c r="L39" i="85"/>
  <c r="AJ38" i="85"/>
  <c r="AI38" i="85"/>
  <c r="AH38" i="85"/>
  <c r="AG38" i="85"/>
  <c r="AJ37" i="85"/>
  <c r="AI37" i="85"/>
  <c r="AH37" i="85"/>
  <c r="AG37" i="85"/>
  <c r="AJ36" i="85"/>
  <c r="AJ39" i="85" s="1"/>
  <c r="AI36" i="85"/>
  <c r="AH36" i="85"/>
  <c r="AG36" i="85"/>
  <c r="AE35" i="85"/>
  <c r="AB35" i="85"/>
  <c r="AA35" i="85"/>
  <c r="W35" i="85"/>
  <c r="V35" i="85"/>
  <c r="R35" i="85"/>
  <c r="Q35" i="85"/>
  <c r="M35" i="85"/>
  <c r="L35" i="85"/>
  <c r="AJ34" i="85"/>
  <c r="AI34" i="85"/>
  <c r="AH34" i="85"/>
  <c r="AJ33" i="85"/>
  <c r="AI33" i="85"/>
  <c r="AH33" i="85"/>
  <c r="AJ32" i="85"/>
  <c r="AI32" i="85"/>
  <c r="AH32" i="85"/>
  <c r="AJ31" i="85"/>
  <c r="AI31" i="85"/>
  <c r="AI35" i="85" s="1"/>
  <c r="AH31" i="85"/>
  <c r="AE23" i="85"/>
  <c r="AB23" i="85"/>
  <c r="AA23" i="85"/>
  <c r="W23" i="85"/>
  <c r="V23" i="85"/>
  <c r="R23" i="85"/>
  <c r="Q23" i="85"/>
  <c r="M23" i="85"/>
  <c r="L23" i="85"/>
  <c r="AJ22" i="85"/>
  <c r="AI22" i="85"/>
  <c r="AH22" i="85"/>
  <c r="AJ21" i="85"/>
  <c r="AI21" i="85"/>
  <c r="AH21" i="85"/>
  <c r="AJ20" i="85"/>
  <c r="AI20" i="85"/>
  <c r="AH20" i="85"/>
  <c r="AG20" i="85"/>
  <c r="AJ19" i="85"/>
  <c r="AI19" i="85"/>
  <c r="AH19" i="85"/>
  <c r="AJ18" i="85"/>
  <c r="AI18" i="85"/>
  <c r="AH18" i="85"/>
  <c r="AG18" i="85"/>
  <c r="AJ17" i="85"/>
  <c r="AI17" i="85"/>
  <c r="AH17" i="85"/>
  <c r="AG17" i="85"/>
  <c r="AJ16" i="85"/>
  <c r="AI16" i="85"/>
  <c r="AH16" i="85"/>
  <c r="AG16" i="85"/>
  <c r="AI23" i="85" l="1"/>
  <c r="AJ43" i="85"/>
  <c r="AJ64" i="85"/>
  <c r="AI64" i="85"/>
  <c r="AI54" i="85"/>
  <c r="AI39" i="85"/>
  <c r="AJ35" i="85"/>
  <c r="AJ23" i="85"/>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<sst xmlns="http://schemas.openxmlformats.org/spreadsheetml/2006/main" count="492" uniqueCount="146">
  <si>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</si>
  <si>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</si>
  <si>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</si>
  <si>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</si>
  <si>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</si>
  <si>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</si>
  <si>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</si>
  <si>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</si>
  <si>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</si>
  <si>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</si>
  <si>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</si>
  <si>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</si>
  <si>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</si>
  <si>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</si>
  <si>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</si>
  <si>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</si>
  <si>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</si>
  <si>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</si>
  <si>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</si>
  <si>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</si>
  <si>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</si>
  <si>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</si>
  <si>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</si>
  <si>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</si>
  <si>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</si>
  <si>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</si>
  <si>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</si>
  <si>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</si>
  <si>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</si>
  <si>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</si>
  <si>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</si>
  <si>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</si>
  <si>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</si>
  <si>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</si>
  <si>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</si>
  <si>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</si>
  <si>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</si>
  <si>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</si>
  <si>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</si>
  <si>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</si>
  <si>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</si>
  <si>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</si>
  <si>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</si>
  <si>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</si>
  <si>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</si>
  <si>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</si>
  <si>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</si>
  <si>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</si>
  <si>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</si>
  <si>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</si>
  <si>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</si>
  <si>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</si>
  <si>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</si>
  <si>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</si>
  <si>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</si>
  <si>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</si>
  <si>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</si>
  <si>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</si>
  <si>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</si>
  <si>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</si>
  <si>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</si>
  <si>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</si>
  <si>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</si>
  <si>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</si>
  <si>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</si>
  <si>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</si>
  <si>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</si>
  <si>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</si>
  <si>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</si>
  <si>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</si>
  <si>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</si>
  <si>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</si>
  <si>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</si>
  <si>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</si>
  <si>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</si>
  <si>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</si>
  <si>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</si>
  <si>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</si>
  <si>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</si>
  <si>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</si>
  <si>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</si>
  <si>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</si>
  <si>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</si>
  <si>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</si>
  <si>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</si>
  <si>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</si>
  <si>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</si>
  <si>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</si>
  <si>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</si>
  <si>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</si>
  <si>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</si>
  <si>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</si>
  <si>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</si>
  <si>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</si>
  <si>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</si>
  <si>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</si>
  <si>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</si>
  <si>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</si>
  <si>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</si>
  <si>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</si>
  <si>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</si>
  <si>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</si>
  <si>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</si>
  <si>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</si>
  <si>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</si>
  <si>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</si>
  <si>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</si>
  <si>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</si>
  <si>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</si>
  <si>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</si>
  <si>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</si>
  <si>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</si>
  <si>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</si>
  <si>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</si>
  <si>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</si>
  <si>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</si>
  <si>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</si>
  <si>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</si>
  <si>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</si>
  <si>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</si>
  <si>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</si>
  <si>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</si>
  <si>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</si>
  <si>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</si>
  <si>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</si>
  <si>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</si>
  <si>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</si>
  <si>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</si>
  <si>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</si>
  <si>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</si>
  <si>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</si>
  <si>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</si>
  <si>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</si>
  <si>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</si>
  <si>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</si>
  <si>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</si>
  <si>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</si>
  <si>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</si>
  <si>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</si>
  <si>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</si>
  <si>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</si>
  <si>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</si>
  <si>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Pagar el 100 % de compromisos de vigencias anteriores fenecidas que cumplan con los requisitos técnicos, financieros y jurídicos</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</si>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</sst>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_-* #,##0.00\ _€_-;\-* #,##0.00\ _€_-;_-* &quot;-&quot;??\ _€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480">
    <xf numFmtId="0" fontId="0" fillId="0" borderId="0"/>
    <xf numFmtId="0" fontId="12" fillId="2" borderId="0" applyNumberFormat="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3" fontId="3" fillId="0" borderId="0" applyFont="0" applyFill="0" applyBorder="0" applyAlignment="0" applyProtection="0"/>
    <xf numFmtId="171"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171" fontId="1"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248">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3" fontId="19" fillId="0" borderId="0" xfId="128" applyNumberFormat="1"/>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173" fontId="37" fillId="5" borderId="3" xfId="88" applyNumberFormat="1" applyFont="1" applyFill="1" applyBorder="1" applyAlignment="1">
      <alignment horizontal="center" vertical="center"/>
    </xf>
    <xf numFmtId="173" fontId="37" fillId="0" borderId="3" xfId="88" applyNumberFormat="1" applyFont="1" applyFill="1" applyBorder="1" applyAlignment="1">
      <alignment horizontal="center" vertical="center"/>
    </xf>
    <xf numFmtId="173"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2"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9" fontId="36" fillId="0" borderId="3" xfId="3459" applyFont="1" applyFill="1" applyBorder="1" applyAlignment="1">
      <alignment horizontal="center"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49" fontId="9" fillId="6" borderId="6" xfId="106" applyNumberFormat="1"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xf numFmtId="0" fontId="27" fillId="0" borderId="3" xfId="128" applyFont="1" applyFill="1" applyBorder="1" applyAlignment="1" applyProtection="1">
      <alignment horizontal="center" vertical="center" wrapText="1"/>
    </xf>
    <xf numFmtId="0" fontId="21" fillId="8" borderId="3" xfId="128" applyFont="1" applyFill="1" applyBorder="1" applyAlignment="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cellXfs>
  <cellStyles count="3480">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3" xfId="325"/>
    <cellStyle name="Millares [0] 3" xfId="945"/>
    <cellStyle name="Millares 10" xfId="25"/>
    <cellStyle name="Millares 10 2" xfId="26"/>
    <cellStyle name="Millares 10 2 2" xfId="27"/>
    <cellStyle name="Millares 10 3" xfId="28"/>
    <cellStyle name="Millares 10 3 2" xfId="760"/>
    <cellStyle name="Millares 10 4" xfId="759"/>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2" xfId="43"/>
    <cellStyle name="Millares 2 2 2" xfId="44"/>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3" xfId="47"/>
    <cellStyle name="Millares 3 10" xfId="413"/>
    <cellStyle name="Millares 3 2" xfId="48"/>
    <cellStyle name="Millares 3 2 2" xfId="4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3" xfId="61"/>
    <cellStyle name="Millares 4 4" xfId="500"/>
    <cellStyle name="Millares 5" xfId="62"/>
    <cellStyle name="Millares 5 10" xfId="3050"/>
    <cellStyle name="Millares 5 10 2" xfId="3051"/>
    <cellStyle name="Millares 5 11" xfId="3052"/>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3" xfId="68"/>
    <cellStyle name="Millares 6 4" xfId="69"/>
    <cellStyle name="Millares 6 5" xfId="585"/>
    <cellStyle name="Millares 7" xfId="70"/>
    <cellStyle name="Millares 7 2" xfId="71"/>
    <cellStyle name="Millares 7 4" xfId="320"/>
    <cellStyle name="Millares 7 4 2" xfId="3475"/>
    <cellStyle name="Millares 8" xfId="72"/>
    <cellStyle name="Millares 8 2" xfId="73"/>
    <cellStyle name="Millares 9" xfId="74"/>
    <cellStyle name="Millares 9 2" xfId="75"/>
    <cellStyle name="Millares 9 4" xfId="322"/>
    <cellStyle name="Millares 9 4 2" xfId="3477"/>
    <cellStyle name="Moneda [0] 2" xfId="232"/>
    <cellStyle name="Moneda [0] 2 2" xfId="292"/>
    <cellStyle name="Moneda [0] 3" xfId="76"/>
    <cellStyle name="Moneda [0] 4" xfId="778"/>
    <cellStyle name="Moneda [0] 4 2" xfId="932"/>
    <cellStyle name="Moneda [0] 5" xfId="326"/>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3" xfId="90"/>
    <cellStyle name="Moneda 3 3 2" xfId="410"/>
    <cellStyle name="Moneda 3 4" xfId="91"/>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13" t="s">
        <v>0</v>
      </c>
      <c r="B3" s="214"/>
      <c r="C3" s="214"/>
      <c r="D3" s="215"/>
      <c r="E3" s="1"/>
      <c r="F3" s="2"/>
      <c r="G3" s="2"/>
      <c r="H3" s="2"/>
      <c r="I3" s="2"/>
      <c r="J3" s="2"/>
      <c r="K3" s="2"/>
      <c r="M3" s="2"/>
      <c r="O3" s="2"/>
      <c r="Q3" s="2"/>
    </row>
    <row r="4" spans="1:18" s="3" customFormat="1" ht="12.75" x14ac:dyDescent="0.2">
      <c r="A4" s="213" t="s">
        <v>14</v>
      </c>
      <c r="B4" s="214"/>
      <c r="C4" s="214"/>
      <c r="D4" s="215"/>
      <c r="E4" s="1"/>
      <c r="F4" s="2"/>
      <c r="G4" s="2"/>
      <c r="H4" s="2"/>
      <c r="I4" s="2"/>
      <c r="J4" s="2"/>
      <c r="K4" s="2"/>
      <c r="M4" s="2"/>
      <c r="O4" s="2"/>
      <c r="Q4" s="2"/>
    </row>
    <row r="5" spans="1:18" s="3" customFormat="1" ht="12.75" x14ac:dyDescent="0.2">
      <c r="A5" s="213" t="s">
        <v>0</v>
      </c>
      <c r="B5" s="214"/>
      <c r="C5" s="214"/>
      <c r="D5" s="215"/>
      <c r="E5" s="1"/>
      <c r="F5" s="2"/>
      <c r="G5" s="2"/>
      <c r="H5" s="2"/>
      <c r="I5" s="2"/>
      <c r="J5" s="2"/>
      <c r="K5" s="2"/>
      <c r="M5" s="2"/>
      <c r="O5" s="2"/>
      <c r="Q5" s="2"/>
    </row>
    <row r="6" spans="1:18" s="3" customFormat="1" ht="12.75" x14ac:dyDescent="0.2">
      <c r="A6" s="213" t="s">
        <v>15</v>
      </c>
      <c r="B6" s="214"/>
      <c r="C6" s="214"/>
      <c r="D6" s="215"/>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2" t="s">
        <v>87</v>
      </c>
      <c r="B8" s="223"/>
      <c r="C8" s="223"/>
      <c r="D8" s="223"/>
    </row>
    <row r="9" spans="1:18" s="3" customFormat="1" ht="12.75" x14ac:dyDescent="0.2">
      <c r="A9" s="4"/>
      <c r="B9" s="4"/>
      <c r="C9" s="4"/>
      <c r="D9" s="4"/>
      <c r="E9" s="2"/>
      <c r="F9" s="2"/>
      <c r="G9" s="2"/>
      <c r="H9" s="2"/>
      <c r="I9" s="2"/>
      <c r="J9" s="2"/>
      <c r="K9" s="2"/>
      <c r="M9" s="2"/>
      <c r="O9" s="2"/>
      <c r="Q9" s="2"/>
    </row>
    <row r="10" spans="1:18" ht="34.5" customHeight="1" x14ac:dyDescent="0.25">
      <c r="A10" s="34" t="s">
        <v>1</v>
      </c>
      <c r="B10" s="224" t="s">
        <v>16</v>
      </c>
      <c r="C10" s="224"/>
      <c r="D10" s="224"/>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19" t="s">
        <v>2</v>
      </c>
      <c r="B13" s="194" t="s">
        <v>3</v>
      </c>
      <c r="C13" s="194" t="s">
        <v>68</v>
      </c>
      <c r="D13" s="216" t="s">
        <v>19</v>
      </c>
      <c r="E13" s="10"/>
      <c r="F13" s="71">
        <v>2016</v>
      </c>
      <c r="G13" s="10"/>
      <c r="H13" s="190">
        <v>2017</v>
      </c>
      <c r="I13" s="191"/>
      <c r="J13" s="227"/>
      <c r="K13" s="190">
        <v>2018</v>
      </c>
      <c r="L13" s="227"/>
      <c r="M13" s="190">
        <v>2019</v>
      </c>
      <c r="N13" s="227"/>
      <c r="O13" s="190">
        <v>2020</v>
      </c>
      <c r="P13" s="191"/>
      <c r="Q13" s="191" t="s">
        <v>79</v>
      </c>
      <c r="R13" s="191"/>
    </row>
    <row r="14" spans="1:18" s="11" customFormat="1" ht="15" customHeight="1" x14ac:dyDescent="0.25">
      <c r="A14" s="220"/>
      <c r="B14" s="195"/>
      <c r="C14" s="195"/>
      <c r="D14" s="217"/>
      <c r="E14" s="10"/>
      <c r="F14" s="188" t="s">
        <v>8</v>
      </c>
      <c r="G14" s="10"/>
      <c r="H14" s="188" t="s">
        <v>8</v>
      </c>
      <c r="I14" s="188" t="s">
        <v>86</v>
      </c>
      <c r="J14" s="188" t="s">
        <v>81</v>
      </c>
      <c r="K14" s="188" t="s">
        <v>8</v>
      </c>
      <c r="L14" s="188" t="s">
        <v>80</v>
      </c>
      <c r="M14" s="188" t="s">
        <v>8</v>
      </c>
      <c r="N14" s="188" t="s">
        <v>80</v>
      </c>
      <c r="O14" s="192" t="s">
        <v>8</v>
      </c>
      <c r="P14" s="188" t="s">
        <v>80</v>
      </c>
      <c r="Q14" s="192" t="s">
        <v>8</v>
      </c>
      <c r="R14" s="188" t="s">
        <v>80</v>
      </c>
    </row>
    <row r="15" spans="1:18" s="11" customFormat="1" ht="47.25" customHeight="1" x14ac:dyDescent="0.25">
      <c r="A15" s="221"/>
      <c r="B15" s="196"/>
      <c r="C15" s="196"/>
      <c r="D15" s="218"/>
      <c r="E15" s="12"/>
      <c r="F15" s="188"/>
      <c r="G15" s="12"/>
      <c r="H15" s="188"/>
      <c r="I15" s="188"/>
      <c r="J15" s="188"/>
      <c r="K15" s="188"/>
      <c r="L15" s="188"/>
      <c r="M15" s="188"/>
      <c r="N15" s="188"/>
      <c r="O15" s="193"/>
      <c r="P15" s="188"/>
      <c r="Q15" s="193"/>
      <c r="R15" s="188"/>
    </row>
    <row r="16" spans="1:18" ht="60" customHeight="1" x14ac:dyDescent="0.25">
      <c r="A16" s="225" t="s">
        <v>11</v>
      </c>
      <c r="B16" s="197" t="s">
        <v>12</v>
      </c>
      <c r="C16" s="197"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26"/>
      <c r="B17" s="204"/>
      <c r="C17" s="204"/>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26"/>
      <c r="B18" s="204"/>
      <c r="C18" s="204"/>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26"/>
      <c r="B19" s="204"/>
      <c r="C19" s="204"/>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26"/>
      <c r="B20" s="198"/>
      <c r="C20" s="198"/>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189" t="s">
        <v>2</v>
      </c>
      <c r="B26" s="189" t="s">
        <v>3</v>
      </c>
      <c r="C26" s="194" t="s">
        <v>68</v>
      </c>
      <c r="D26" s="189" t="s">
        <v>19</v>
      </c>
      <c r="E26" s="10"/>
      <c r="F26" s="75">
        <v>2016</v>
      </c>
      <c r="G26" s="83"/>
      <c r="H26" s="189">
        <v>2017</v>
      </c>
      <c r="I26" s="189"/>
      <c r="J26" s="189"/>
      <c r="K26" s="189">
        <v>2018</v>
      </c>
      <c r="L26" s="189"/>
      <c r="M26" s="189">
        <v>2019</v>
      </c>
      <c r="N26" s="189"/>
      <c r="O26" s="189">
        <v>2020</v>
      </c>
      <c r="P26" s="189"/>
      <c r="Q26" s="189" t="s">
        <v>79</v>
      </c>
      <c r="R26" s="189"/>
    </row>
    <row r="27" spans="1:20" s="11" customFormat="1" ht="15" customHeight="1" x14ac:dyDescent="0.25">
      <c r="A27" s="189"/>
      <c r="B27" s="189"/>
      <c r="C27" s="195"/>
      <c r="D27" s="189"/>
      <c r="E27" s="10"/>
      <c r="F27" s="188" t="s">
        <v>8</v>
      </c>
      <c r="G27" s="83"/>
      <c r="H27" s="188" t="s">
        <v>8</v>
      </c>
      <c r="I27" s="188" t="s">
        <v>86</v>
      </c>
      <c r="J27" s="188" t="s">
        <v>81</v>
      </c>
      <c r="K27" s="188" t="s">
        <v>8</v>
      </c>
      <c r="L27" s="188" t="s">
        <v>80</v>
      </c>
      <c r="M27" s="188" t="s">
        <v>8</v>
      </c>
      <c r="N27" s="188" t="s">
        <v>80</v>
      </c>
      <c r="O27" s="188" t="s">
        <v>8</v>
      </c>
      <c r="P27" s="188" t="s">
        <v>80</v>
      </c>
      <c r="Q27" s="188" t="s">
        <v>8</v>
      </c>
      <c r="R27" s="188" t="s">
        <v>80</v>
      </c>
    </row>
    <row r="28" spans="1:20" s="11" customFormat="1" ht="47.25" customHeight="1" x14ac:dyDescent="0.25">
      <c r="A28" s="189"/>
      <c r="B28" s="189"/>
      <c r="C28" s="196"/>
      <c r="D28" s="189"/>
      <c r="E28" s="12"/>
      <c r="F28" s="188"/>
      <c r="G28" s="84"/>
      <c r="H28" s="188"/>
      <c r="I28" s="188"/>
      <c r="J28" s="188"/>
      <c r="K28" s="188"/>
      <c r="L28" s="188"/>
      <c r="M28" s="188"/>
      <c r="N28" s="188"/>
      <c r="O28" s="188"/>
      <c r="P28" s="188"/>
      <c r="Q28" s="188"/>
      <c r="R28" s="188"/>
    </row>
    <row r="29" spans="1:20" ht="51" hidden="1" customHeight="1" x14ac:dyDescent="0.25">
      <c r="A29" s="211" t="s">
        <v>25</v>
      </c>
      <c r="B29" s="212" t="s">
        <v>26</v>
      </c>
      <c r="C29" s="72"/>
      <c r="D29" s="18" t="s">
        <v>9</v>
      </c>
      <c r="E29" s="14"/>
      <c r="F29" s="29"/>
      <c r="G29" s="85"/>
      <c r="H29" s="29"/>
      <c r="I29" s="85"/>
      <c r="J29" s="85"/>
      <c r="K29" s="30"/>
      <c r="L29" s="86"/>
      <c r="M29" s="20"/>
      <c r="N29" s="86"/>
      <c r="O29" s="20"/>
      <c r="P29" s="86"/>
      <c r="Q29" s="15"/>
      <c r="R29" s="86"/>
    </row>
    <row r="30" spans="1:20" ht="95.25" customHeight="1" x14ac:dyDescent="0.25">
      <c r="A30" s="211"/>
      <c r="B30" s="212"/>
      <c r="C30" s="212"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11"/>
      <c r="B31" s="212"/>
      <c r="C31" s="212"/>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05" t="s">
        <v>10</v>
      </c>
      <c r="B33" s="208" t="s">
        <v>27</v>
      </c>
      <c r="C33" s="208"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06"/>
      <c r="B34" s="209"/>
      <c r="C34" s="209"/>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07"/>
      <c r="B35" s="210"/>
      <c r="C35" s="210"/>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01" t="s">
        <v>28</v>
      </c>
      <c r="B37" s="197" t="s">
        <v>29</v>
      </c>
      <c r="C37" s="197"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02"/>
      <c r="B38" s="204"/>
      <c r="C38" s="204"/>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03"/>
      <c r="B39" s="198"/>
      <c r="C39" s="198"/>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189" t="s">
        <v>2</v>
      </c>
      <c r="B45" s="189" t="s">
        <v>3</v>
      </c>
      <c r="C45" s="194" t="s">
        <v>68</v>
      </c>
      <c r="D45" s="189" t="s">
        <v>19</v>
      </c>
      <c r="E45" s="10"/>
      <c r="F45" s="75">
        <v>2016</v>
      </c>
      <c r="G45" s="83"/>
      <c r="H45" s="189">
        <v>2017</v>
      </c>
      <c r="I45" s="189"/>
      <c r="J45" s="189"/>
      <c r="K45" s="189">
        <v>2018</v>
      </c>
      <c r="L45" s="189"/>
      <c r="M45" s="189">
        <v>2019</v>
      </c>
      <c r="N45" s="189"/>
      <c r="O45" s="189">
        <v>2020</v>
      </c>
      <c r="P45" s="189"/>
      <c r="Q45" s="189" t="s">
        <v>79</v>
      </c>
      <c r="R45" s="189"/>
    </row>
    <row r="46" spans="1:20" s="11" customFormat="1" ht="15" customHeight="1" x14ac:dyDescent="0.25">
      <c r="A46" s="189"/>
      <c r="B46" s="189"/>
      <c r="C46" s="195"/>
      <c r="D46" s="189"/>
      <c r="E46" s="10"/>
      <c r="F46" s="192" t="s">
        <v>8</v>
      </c>
      <c r="G46" s="83"/>
      <c r="H46" s="192" t="s">
        <v>8</v>
      </c>
      <c r="I46" s="188" t="s">
        <v>86</v>
      </c>
      <c r="J46" s="188" t="s">
        <v>81</v>
      </c>
      <c r="K46" s="192" t="s">
        <v>8</v>
      </c>
      <c r="L46" s="188" t="s">
        <v>80</v>
      </c>
      <c r="M46" s="192" t="s">
        <v>8</v>
      </c>
      <c r="N46" s="188" t="s">
        <v>80</v>
      </c>
      <c r="O46" s="188" t="s">
        <v>8</v>
      </c>
      <c r="P46" s="188" t="s">
        <v>80</v>
      </c>
      <c r="Q46" s="192" t="s">
        <v>8</v>
      </c>
      <c r="R46" s="188" t="s">
        <v>80</v>
      </c>
    </row>
    <row r="47" spans="1:20" s="11" customFormat="1" ht="47.25" customHeight="1" x14ac:dyDescent="0.25">
      <c r="A47" s="189"/>
      <c r="B47" s="189"/>
      <c r="C47" s="196"/>
      <c r="D47" s="189"/>
      <c r="E47" s="12"/>
      <c r="F47" s="193"/>
      <c r="G47" s="84"/>
      <c r="H47" s="193"/>
      <c r="I47" s="188"/>
      <c r="J47" s="188"/>
      <c r="K47" s="193"/>
      <c r="L47" s="188"/>
      <c r="M47" s="193"/>
      <c r="N47" s="188"/>
      <c r="O47" s="188"/>
      <c r="P47" s="188"/>
      <c r="Q47" s="193"/>
      <c r="R47" s="188"/>
    </row>
    <row r="48" spans="1:20" ht="60" customHeight="1" x14ac:dyDescent="0.25">
      <c r="A48" s="199" t="s">
        <v>36</v>
      </c>
      <c r="B48" s="197" t="s">
        <v>37</v>
      </c>
      <c r="C48" s="197"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00"/>
      <c r="B49" s="198"/>
      <c r="C49" s="198"/>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189" t="s">
        <v>2</v>
      </c>
      <c r="B54" s="189" t="s">
        <v>3</v>
      </c>
      <c r="C54" s="194" t="s">
        <v>68</v>
      </c>
      <c r="D54" s="189" t="s">
        <v>19</v>
      </c>
      <c r="E54" s="10"/>
      <c r="F54" s="75">
        <v>2016</v>
      </c>
      <c r="G54" s="83"/>
      <c r="H54" s="189">
        <v>2017</v>
      </c>
      <c r="I54" s="189"/>
      <c r="J54" s="189"/>
      <c r="K54" s="189">
        <v>2018</v>
      </c>
      <c r="L54" s="189"/>
      <c r="M54" s="189">
        <v>2019</v>
      </c>
      <c r="N54" s="189"/>
      <c r="O54" s="189">
        <v>2020</v>
      </c>
      <c r="P54" s="189"/>
      <c r="Q54" s="189" t="s">
        <v>79</v>
      </c>
      <c r="R54" s="189"/>
    </row>
    <row r="55" spans="1:20" s="11" customFormat="1" ht="15" customHeight="1" x14ac:dyDescent="0.25">
      <c r="A55" s="189"/>
      <c r="B55" s="189"/>
      <c r="C55" s="195"/>
      <c r="D55" s="189"/>
      <c r="E55" s="10"/>
      <c r="F55" s="188" t="s">
        <v>8</v>
      </c>
      <c r="G55" s="83"/>
      <c r="H55" s="188" t="s">
        <v>8</v>
      </c>
      <c r="I55" s="188" t="s">
        <v>86</v>
      </c>
      <c r="J55" s="188" t="s">
        <v>81</v>
      </c>
      <c r="K55" s="188" t="s">
        <v>8</v>
      </c>
      <c r="L55" s="188" t="s">
        <v>80</v>
      </c>
      <c r="M55" s="188" t="s">
        <v>8</v>
      </c>
      <c r="N55" s="188" t="s">
        <v>80</v>
      </c>
      <c r="O55" s="188" t="s">
        <v>8</v>
      </c>
      <c r="P55" s="188" t="s">
        <v>80</v>
      </c>
      <c r="Q55" s="188" t="s">
        <v>8</v>
      </c>
      <c r="R55" s="188" t="s">
        <v>80</v>
      </c>
    </row>
    <row r="56" spans="1:20" s="11" customFormat="1" ht="47.25" customHeight="1" x14ac:dyDescent="0.25">
      <c r="A56" s="189"/>
      <c r="B56" s="189"/>
      <c r="C56" s="196"/>
      <c r="D56" s="189"/>
      <c r="E56" s="12"/>
      <c r="F56" s="188"/>
      <c r="G56" s="84"/>
      <c r="H56" s="188"/>
      <c r="I56" s="188"/>
      <c r="J56" s="188"/>
      <c r="K56" s="188"/>
      <c r="L56" s="188"/>
      <c r="M56" s="188"/>
      <c r="N56" s="188"/>
      <c r="O56" s="188"/>
      <c r="P56" s="188"/>
      <c r="Q56" s="188"/>
      <c r="R56" s="188"/>
    </row>
    <row r="57" spans="1:20" ht="88.5" customHeight="1" x14ac:dyDescent="0.25">
      <c r="A57" s="199" t="s">
        <v>40</v>
      </c>
      <c r="B57" s="197" t="s">
        <v>13</v>
      </c>
      <c r="C57" s="197"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00"/>
      <c r="B58" s="198"/>
      <c r="C58" s="198"/>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189" t="s">
        <v>2</v>
      </c>
      <c r="B63" s="189" t="s">
        <v>3</v>
      </c>
      <c r="C63" s="194" t="s">
        <v>68</v>
      </c>
      <c r="D63" s="189" t="s">
        <v>19</v>
      </c>
      <c r="E63" s="10"/>
      <c r="F63" s="75">
        <v>2016</v>
      </c>
      <c r="G63" s="83"/>
      <c r="H63" s="189">
        <v>2017</v>
      </c>
      <c r="I63" s="189"/>
      <c r="J63" s="189"/>
      <c r="K63" s="189">
        <v>2018</v>
      </c>
      <c r="L63" s="189"/>
      <c r="M63" s="189">
        <v>2019</v>
      </c>
      <c r="N63" s="189"/>
      <c r="O63" s="189">
        <v>2020</v>
      </c>
      <c r="P63" s="189"/>
      <c r="Q63" s="189" t="s">
        <v>79</v>
      </c>
      <c r="R63" s="189"/>
    </row>
    <row r="64" spans="1:20" s="11" customFormat="1" ht="15" customHeight="1" x14ac:dyDescent="0.25">
      <c r="A64" s="189"/>
      <c r="B64" s="189"/>
      <c r="C64" s="195"/>
      <c r="D64" s="189"/>
      <c r="E64" s="10"/>
      <c r="F64" s="188" t="s">
        <v>8</v>
      </c>
      <c r="G64" s="83"/>
      <c r="H64" s="188" t="s">
        <v>8</v>
      </c>
      <c r="I64" s="188" t="s">
        <v>86</v>
      </c>
      <c r="J64" s="188" t="s">
        <v>81</v>
      </c>
      <c r="K64" s="188" t="s">
        <v>8</v>
      </c>
      <c r="L64" s="188" t="s">
        <v>80</v>
      </c>
      <c r="M64" s="188" t="s">
        <v>8</v>
      </c>
      <c r="N64" s="188" t="s">
        <v>80</v>
      </c>
      <c r="O64" s="188" t="s">
        <v>8</v>
      </c>
      <c r="P64" s="188" t="s">
        <v>80</v>
      </c>
      <c r="Q64" s="188" t="s">
        <v>8</v>
      </c>
      <c r="R64" s="188" t="s">
        <v>80</v>
      </c>
    </row>
    <row r="65" spans="1:20" s="11" customFormat="1" ht="47.25" customHeight="1" x14ac:dyDescent="0.25">
      <c r="A65" s="189"/>
      <c r="B65" s="189"/>
      <c r="C65" s="196"/>
      <c r="D65" s="189"/>
      <c r="E65" s="12"/>
      <c r="F65" s="188"/>
      <c r="G65" s="84"/>
      <c r="H65" s="188"/>
      <c r="I65" s="188"/>
      <c r="J65" s="188"/>
      <c r="K65" s="188"/>
      <c r="L65" s="188"/>
      <c r="M65" s="188"/>
      <c r="N65" s="188"/>
      <c r="O65" s="188"/>
      <c r="P65" s="188"/>
      <c r="Q65" s="188"/>
      <c r="R65" s="188"/>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4"/>
  <sheetViews>
    <sheetView tabSelected="1" view="pageBreakPreview" topLeftCell="A37" zoomScale="25" zoomScaleNormal="55" zoomScaleSheetLayoutView="25" zoomScalePageLayoutView="40" workbookViewId="0">
      <selection activeCell="F12" sqref="F12"/>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ol min="27" max="27" width="16.5703125" style="8" bestFit="1" customWidth="1"/>
    <col min="28" max="28" width="16.7109375" style="8" customWidth="1"/>
    <col min="29" max="29" width="0.85546875" style="8" customWidth="1"/>
    <col min="30" max="31" width="15" style="8" customWidth="1"/>
    <col min="32" max="32" width="1" style="8" customWidth="1"/>
    <col min="33" max="33" width="15.28515625" style="101" customWidth="1"/>
    <col min="34" max="34" width="15.5703125" style="101" customWidth="1"/>
    <col min="35" max="35" width="22.140625" style="101" customWidth="1"/>
    <col min="36" max="36" width="16.140625" style="101" customWidth="1"/>
    <col min="37" max="37" width="11.42578125" style="101"/>
    <col min="38" max="16384" width="11.42578125" style="8"/>
  </cols>
  <sheetData>
    <row r="1" spans="1:37" x14ac:dyDescent="0.25">
      <c r="A1" s="6" t="s">
        <v>66</v>
      </c>
    </row>
    <row r="3" spans="1:37" s="3" customFormat="1" ht="12.75" x14ac:dyDescent="0.2">
      <c r="A3" s="247" t="s">
        <v>0</v>
      </c>
      <c r="B3" s="247"/>
      <c r="C3" s="247"/>
      <c r="D3" s="247"/>
      <c r="E3" s="247"/>
      <c r="F3" s="247"/>
      <c r="G3" s="4"/>
      <c r="H3" s="4"/>
      <c r="I3" s="2"/>
      <c r="J3" s="2"/>
      <c r="K3" s="2"/>
      <c r="L3" s="2"/>
      <c r="M3" s="2"/>
      <c r="N3" s="2"/>
      <c r="O3" s="2"/>
      <c r="P3" s="2"/>
      <c r="Q3" s="2"/>
      <c r="R3" s="2"/>
      <c r="T3" s="121"/>
      <c r="U3" s="121"/>
      <c r="V3" s="121"/>
      <c r="W3" s="121"/>
      <c r="Y3" s="121"/>
      <c r="Z3" s="121"/>
      <c r="AA3" s="121"/>
      <c r="AB3" s="121"/>
      <c r="AD3" s="2"/>
      <c r="AE3" s="2"/>
      <c r="AG3" s="162"/>
      <c r="AH3" s="162"/>
      <c r="AI3" s="162"/>
      <c r="AJ3" s="163"/>
      <c r="AK3" s="102"/>
    </row>
    <row r="4" spans="1:37" s="3" customFormat="1" ht="12.75" x14ac:dyDescent="0.2">
      <c r="A4" s="247" t="s">
        <v>14</v>
      </c>
      <c r="B4" s="247"/>
      <c r="C4" s="247"/>
      <c r="D4" s="247"/>
      <c r="E4" s="247"/>
      <c r="F4" s="247"/>
      <c r="G4" s="4"/>
      <c r="H4" s="4"/>
      <c r="I4" s="2"/>
      <c r="J4" s="2"/>
      <c r="K4" s="2"/>
      <c r="L4" s="2"/>
      <c r="M4" s="2"/>
      <c r="N4" s="2"/>
      <c r="O4" s="2"/>
      <c r="P4" s="2"/>
      <c r="Q4" s="2"/>
      <c r="R4" s="2"/>
      <c r="T4" s="121"/>
      <c r="U4" s="121"/>
      <c r="V4" s="121"/>
      <c r="W4" s="121"/>
      <c r="Y4" s="121"/>
      <c r="Z4" s="121"/>
      <c r="AA4" s="121"/>
      <c r="AB4" s="121"/>
      <c r="AD4" s="2"/>
      <c r="AE4" s="2"/>
      <c r="AG4" s="162"/>
      <c r="AH4" s="162"/>
      <c r="AI4" s="162"/>
      <c r="AJ4" s="163"/>
      <c r="AK4" s="102"/>
    </row>
    <row r="5" spans="1:37" s="3" customFormat="1" ht="12.75" x14ac:dyDescent="0.2">
      <c r="A5" s="247" t="s">
        <v>0</v>
      </c>
      <c r="B5" s="247"/>
      <c r="C5" s="247"/>
      <c r="D5" s="247"/>
      <c r="E5" s="247"/>
      <c r="F5" s="247"/>
      <c r="G5" s="4"/>
      <c r="H5" s="4"/>
      <c r="I5" s="2"/>
      <c r="J5" s="2"/>
      <c r="K5" s="2"/>
      <c r="L5" s="2"/>
      <c r="M5" s="2"/>
      <c r="N5" s="2"/>
      <c r="O5" s="2"/>
      <c r="P5" s="2"/>
      <c r="Q5" s="2"/>
      <c r="R5" s="2"/>
      <c r="T5" s="121"/>
      <c r="U5" s="121"/>
      <c r="V5" s="121"/>
      <c r="W5" s="121"/>
      <c r="Y5" s="121"/>
      <c r="Z5" s="121"/>
      <c r="AA5" s="121"/>
      <c r="AB5" s="121"/>
      <c r="AD5" s="2"/>
      <c r="AE5" s="2"/>
      <c r="AG5" s="162"/>
      <c r="AH5" s="162"/>
      <c r="AI5" s="162"/>
      <c r="AJ5" s="163"/>
      <c r="AK5" s="102"/>
    </row>
    <row r="6" spans="1:37" s="3" customFormat="1" ht="12.75" x14ac:dyDescent="0.2">
      <c r="A6" s="247" t="s">
        <v>15</v>
      </c>
      <c r="B6" s="247"/>
      <c r="C6" s="247"/>
      <c r="D6" s="247"/>
      <c r="E6" s="247"/>
      <c r="F6" s="247"/>
      <c r="G6" s="4"/>
      <c r="H6" s="4"/>
      <c r="I6" s="2"/>
      <c r="J6" s="2"/>
      <c r="K6" s="2"/>
      <c r="L6" s="2"/>
      <c r="M6" s="2"/>
      <c r="N6" s="2"/>
      <c r="O6" s="2"/>
      <c r="P6" s="2"/>
      <c r="Q6" s="2"/>
      <c r="R6" s="2"/>
      <c r="T6" s="121"/>
      <c r="U6" s="121"/>
      <c r="V6" s="121"/>
      <c r="W6" s="121"/>
      <c r="Y6" s="121"/>
      <c r="Z6" s="121"/>
      <c r="AA6" s="121"/>
      <c r="AB6" s="121"/>
      <c r="AD6" s="2"/>
      <c r="AE6" s="2"/>
      <c r="AG6" s="162"/>
      <c r="AH6" s="162"/>
      <c r="AI6" s="162"/>
      <c r="AJ6" s="163"/>
      <c r="AK6" s="102"/>
    </row>
    <row r="7" spans="1:37" s="3" customFormat="1" ht="12.75" x14ac:dyDescent="0.2">
      <c r="A7" s="4"/>
      <c r="B7" s="4"/>
      <c r="C7" s="4"/>
      <c r="D7" s="4"/>
      <c r="E7" s="4"/>
      <c r="F7" s="4"/>
      <c r="G7" s="4"/>
      <c r="H7" s="4"/>
      <c r="I7" s="2"/>
      <c r="J7" s="2"/>
      <c r="K7" s="2"/>
      <c r="L7" s="2"/>
      <c r="M7" s="2"/>
      <c r="N7" s="2"/>
      <c r="O7" s="2"/>
      <c r="P7" s="2"/>
      <c r="Q7" s="2"/>
      <c r="R7" s="2"/>
      <c r="T7" s="121"/>
      <c r="U7" s="121"/>
      <c r="V7" s="121"/>
      <c r="W7" s="121"/>
      <c r="Y7" s="121"/>
      <c r="Z7" s="121"/>
      <c r="AA7" s="121"/>
      <c r="AB7" s="121"/>
      <c r="AD7" s="2"/>
      <c r="AE7" s="2"/>
      <c r="AG7" s="162"/>
      <c r="AH7" s="162"/>
      <c r="AI7" s="162"/>
      <c r="AJ7" s="163"/>
      <c r="AK7" s="102"/>
    </row>
    <row r="8" spans="1:37" s="5" customFormat="1" ht="15.75" customHeight="1" x14ac:dyDescent="0.2">
      <c r="A8" s="186"/>
      <c r="B8" s="186"/>
      <c r="C8" s="186"/>
      <c r="D8" s="186"/>
      <c r="E8" s="186"/>
      <c r="F8" s="186"/>
      <c r="G8" s="4"/>
      <c r="H8" s="186"/>
      <c r="T8" s="122"/>
      <c r="U8" s="122"/>
      <c r="V8" s="122"/>
      <c r="W8" s="122"/>
      <c r="Y8" s="122"/>
      <c r="Z8" s="122"/>
      <c r="AA8" s="122"/>
      <c r="AB8" s="122"/>
      <c r="AG8" s="164"/>
      <c r="AH8" s="164"/>
      <c r="AI8" s="164"/>
      <c r="AJ8" s="164"/>
      <c r="AK8" s="103"/>
    </row>
    <row r="9" spans="1:37" s="3" customFormat="1" ht="12.75" x14ac:dyDescent="0.2">
      <c r="A9" s="4"/>
      <c r="B9" s="4"/>
      <c r="C9" s="4"/>
      <c r="D9" s="4"/>
      <c r="E9" s="4"/>
      <c r="F9" s="4"/>
      <c r="G9" s="4"/>
      <c r="H9" s="4"/>
      <c r="I9" s="2"/>
      <c r="J9" s="2"/>
      <c r="K9" s="2"/>
      <c r="L9" s="2"/>
      <c r="M9" s="2"/>
      <c r="N9" s="2"/>
      <c r="O9" s="2"/>
      <c r="P9" s="2"/>
      <c r="Q9" s="2"/>
      <c r="R9" s="2"/>
      <c r="T9" s="121"/>
      <c r="U9" s="121"/>
      <c r="V9" s="121"/>
      <c r="W9" s="121"/>
      <c r="Y9" s="121"/>
      <c r="Z9" s="121"/>
      <c r="AA9" s="121"/>
      <c r="AB9" s="121"/>
      <c r="AD9" s="2"/>
      <c r="AE9" s="2"/>
      <c r="AG9" s="162"/>
      <c r="AH9" s="162"/>
      <c r="AI9" s="162"/>
      <c r="AJ9" s="163"/>
      <c r="AK9" s="102"/>
    </row>
    <row r="10" spans="1:37" x14ac:dyDescent="0.25">
      <c r="A10" s="34" t="s">
        <v>1</v>
      </c>
      <c r="B10" s="224" t="s">
        <v>16</v>
      </c>
      <c r="C10" s="224"/>
      <c r="D10" s="224"/>
      <c r="E10" s="224"/>
      <c r="F10" s="224"/>
      <c r="G10" s="187"/>
      <c r="H10" s="187"/>
      <c r="I10" s="8"/>
      <c r="J10" s="7"/>
      <c r="K10" s="7"/>
      <c r="L10" s="7"/>
      <c r="M10" s="7"/>
      <c r="N10" s="8"/>
      <c r="O10" s="7"/>
      <c r="P10" s="7"/>
      <c r="Q10" s="7"/>
      <c r="R10" s="7"/>
      <c r="T10" s="7"/>
      <c r="U10" s="7"/>
      <c r="V10" s="7"/>
      <c r="W10" s="7"/>
      <c r="Y10" s="7"/>
      <c r="Z10" s="7"/>
      <c r="AA10" s="7"/>
      <c r="AB10" s="7"/>
      <c r="AD10" s="7"/>
      <c r="AE10" s="7"/>
      <c r="AG10" s="104"/>
      <c r="AH10" s="104"/>
      <c r="AI10" s="104"/>
    </row>
    <row r="11" spans="1:37"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G11" s="104"/>
      <c r="AH11" s="104"/>
      <c r="AI11" s="104"/>
    </row>
    <row r="12" spans="1:37" ht="14.25" customHeight="1" x14ac:dyDescent="0.25">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G12" s="104"/>
      <c r="AH12" s="104"/>
      <c r="AI12" s="104"/>
    </row>
    <row r="13" spans="1:37" s="11" customFormat="1" ht="27" customHeight="1" x14ac:dyDescent="0.25">
      <c r="A13" s="219" t="s">
        <v>2</v>
      </c>
      <c r="B13" s="194" t="s">
        <v>3</v>
      </c>
      <c r="C13" s="232" t="s">
        <v>99</v>
      </c>
      <c r="D13" s="194" t="s">
        <v>68</v>
      </c>
      <c r="E13" s="232" t="s">
        <v>92</v>
      </c>
      <c r="F13" s="216" t="s">
        <v>19</v>
      </c>
      <c r="G13" s="234" t="s">
        <v>104</v>
      </c>
      <c r="H13" s="189" t="s">
        <v>129</v>
      </c>
      <c r="I13" s="10"/>
      <c r="J13" s="189">
        <v>2016</v>
      </c>
      <c r="K13" s="189"/>
      <c r="L13" s="189"/>
      <c r="M13" s="189"/>
      <c r="N13" s="10"/>
      <c r="O13" s="189">
        <v>2017</v>
      </c>
      <c r="P13" s="189"/>
      <c r="Q13" s="189"/>
      <c r="R13" s="189"/>
      <c r="T13" s="189">
        <v>2018</v>
      </c>
      <c r="U13" s="189"/>
      <c r="V13" s="189"/>
      <c r="W13" s="189"/>
      <c r="Y13" s="189">
        <v>2019</v>
      </c>
      <c r="Z13" s="189"/>
      <c r="AA13" s="189"/>
      <c r="AB13" s="189"/>
      <c r="AD13" s="189">
        <v>2020</v>
      </c>
      <c r="AE13" s="189"/>
      <c r="AG13" s="244" t="s">
        <v>20</v>
      </c>
      <c r="AH13" s="244"/>
      <c r="AI13" s="244"/>
      <c r="AJ13" s="244"/>
      <c r="AK13" s="109"/>
    </row>
    <row r="14" spans="1:37" s="11" customFormat="1" ht="16.5" customHeight="1" x14ac:dyDescent="0.25">
      <c r="A14" s="220"/>
      <c r="B14" s="195"/>
      <c r="C14" s="217"/>
      <c r="D14" s="195"/>
      <c r="E14" s="217"/>
      <c r="F14" s="217"/>
      <c r="G14" s="234"/>
      <c r="H14" s="189"/>
      <c r="I14" s="10"/>
      <c r="J14" s="188" t="s">
        <v>4</v>
      </c>
      <c r="K14" s="188"/>
      <c r="L14" s="188" t="s">
        <v>62</v>
      </c>
      <c r="M14" s="188"/>
      <c r="N14" s="10"/>
      <c r="O14" s="188" t="s">
        <v>6</v>
      </c>
      <c r="P14" s="188"/>
      <c r="Q14" s="188" t="s">
        <v>8</v>
      </c>
      <c r="R14" s="188"/>
      <c r="S14" s="10"/>
      <c r="T14" s="188" t="s">
        <v>7</v>
      </c>
      <c r="U14" s="188"/>
      <c r="V14" s="188" t="s">
        <v>8</v>
      </c>
      <c r="W14" s="188"/>
      <c r="Y14" s="188" t="s">
        <v>7</v>
      </c>
      <c r="Z14" s="188"/>
      <c r="AA14" s="188" t="s">
        <v>8</v>
      </c>
      <c r="AB14" s="188"/>
      <c r="AD14" s="192" t="s">
        <v>7</v>
      </c>
      <c r="AE14" s="192" t="s">
        <v>8</v>
      </c>
      <c r="AG14" s="192" t="s">
        <v>4</v>
      </c>
      <c r="AH14" s="192" t="s">
        <v>67</v>
      </c>
      <c r="AI14" s="192" t="s">
        <v>8</v>
      </c>
      <c r="AJ14" s="192" t="s">
        <v>5</v>
      </c>
      <c r="AK14" s="109"/>
    </row>
    <row r="15" spans="1:37" s="11" customFormat="1" ht="33" x14ac:dyDescent="0.25">
      <c r="A15" s="221"/>
      <c r="B15" s="196"/>
      <c r="C15" s="233"/>
      <c r="D15" s="196"/>
      <c r="E15" s="233"/>
      <c r="F15" s="218"/>
      <c r="G15" s="234"/>
      <c r="H15" s="189"/>
      <c r="I15" s="12"/>
      <c r="J15" s="65" t="s">
        <v>60</v>
      </c>
      <c r="K15" s="181" t="s">
        <v>61</v>
      </c>
      <c r="L15" s="65" t="s">
        <v>63</v>
      </c>
      <c r="M15" s="181" t="s">
        <v>64</v>
      </c>
      <c r="N15" s="12"/>
      <c r="O15" s="65" t="s">
        <v>60</v>
      </c>
      <c r="P15" s="181" t="s">
        <v>61</v>
      </c>
      <c r="Q15" s="65" t="s">
        <v>63</v>
      </c>
      <c r="R15" s="181" t="s">
        <v>64</v>
      </c>
      <c r="S15" s="10"/>
      <c r="T15" s="65" t="s">
        <v>60</v>
      </c>
      <c r="U15" s="181" t="s">
        <v>61</v>
      </c>
      <c r="V15" s="181" t="s">
        <v>63</v>
      </c>
      <c r="W15" s="181" t="s">
        <v>64</v>
      </c>
      <c r="Y15" s="181" t="s">
        <v>60</v>
      </c>
      <c r="Z15" s="181" t="s">
        <v>61</v>
      </c>
      <c r="AA15" s="181" t="s">
        <v>65</v>
      </c>
      <c r="AB15" s="181" t="s">
        <v>64</v>
      </c>
      <c r="AD15" s="193"/>
      <c r="AE15" s="193"/>
      <c r="AG15" s="193"/>
      <c r="AH15" s="193"/>
      <c r="AI15" s="193"/>
      <c r="AJ15" s="193"/>
      <c r="AK15" s="109"/>
    </row>
    <row r="16" spans="1:37" ht="75.75" customHeight="1" x14ac:dyDescent="0.25">
      <c r="A16" s="225" t="s">
        <v>11</v>
      </c>
      <c r="B16" s="197" t="s">
        <v>12</v>
      </c>
      <c r="C16" s="197" t="s">
        <v>98</v>
      </c>
      <c r="D16" s="197" t="s">
        <v>69</v>
      </c>
      <c r="E16" s="235" t="s">
        <v>97</v>
      </c>
      <c r="F16" s="13" t="s">
        <v>21</v>
      </c>
      <c r="G16" s="13" t="s">
        <v>106</v>
      </c>
      <c r="H16" s="245" t="s">
        <v>130</v>
      </c>
      <c r="I16" s="14"/>
      <c r="J16" s="151">
        <v>1436</v>
      </c>
      <c r="K16" s="151">
        <v>565</v>
      </c>
      <c r="L16" s="151">
        <v>5193.9827459999997</v>
      </c>
      <c r="M16" s="30">
        <v>4172.3766720000003</v>
      </c>
      <c r="N16" s="23"/>
      <c r="O16" s="15">
        <v>1771</v>
      </c>
      <c r="P16" s="15">
        <v>1045</v>
      </c>
      <c r="Q16" s="30">
        <v>9288.5278980000003</v>
      </c>
      <c r="R16" s="30">
        <v>9269.4900300000008</v>
      </c>
      <c r="S16" s="115"/>
      <c r="T16" s="123">
        <v>832</v>
      </c>
      <c r="U16" s="123">
        <v>255</v>
      </c>
      <c r="V16" s="124">
        <v>10671.08678</v>
      </c>
      <c r="W16" s="125">
        <v>9668.8584989999999</v>
      </c>
      <c r="X16" s="116"/>
      <c r="Y16" s="123">
        <v>1285</v>
      </c>
      <c r="Z16" s="123">
        <v>883</v>
      </c>
      <c r="AA16" s="124">
        <v>10835.46508</v>
      </c>
      <c r="AB16" s="125">
        <v>6807.7515970000004</v>
      </c>
      <c r="AC16" s="116"/>
      <c r="AD16" s="96">
        <v>850</v>
      </c>
      <c r="AE16" s="67">
        <v>10978.567816000001</v>
      </c>
      <c r="AF16" s="115"/>
      <c r="AG16" s="96">
        <f>+K16+P16+U16+Y16+AD16</f>
        <v>4000</v>
      </c>
      <c r="AH16" s="96">
        <f>+K16+P16+U16+Z16</f>
        <v>2748</v>
      </c>
      <c r="AI16" s="66">
        <f>+L16+Q16+V16+AA16+AE16</f>
        <v>46967.630320000004</v>
      </c>
      <c r="AJ16" s="66">
        <f>+M16+R16+W16+AB16</f>
        <v>29918.476798000003</v>
      </c>
      <c r="AK16" s="110"/>
    </row>
    <row r="17" spans="1:37" ht="43.5" customHeight="1" x14ac:dyDescent="0.25">
      <c r="A17" s="226"/>
      <c r="B17" s="204"/>
      <c r="C17" s="204"/>
      <c r="D17" s="204"/>
      <c r="E17" s="236"/>
      <c r="F17" s="13" t="s">
        <v>89</v>
      </c>
      <c r="G17" s="13" t="s">
        <v>107</v>
      </c>
      <c r="H17" s="246"/>
      <c r="I17" s="14"/>
      <c r="J17" s="15">
        <v>333</v>
      </c>
      <c r="K17" s="96">
        <v>439</v>
      </c>
      <c r="L17" s="15">
        <v>20057.566579999999</v>
      </c>
      <c r="M17" s="30">
        <v>18516.562233000001</v>
      </c>
      <c r="N17" s="23"/>
      <c r="O17" s="15">
        <v>220</v>
      </c>
      <c r="P17" s="15">
        <v>221</v>
      </c>
      <c r="Q17" s="30">
        <v>11882.555253</v>
      </c>
      <c r="R17" s="30">
        <v>11851.986835</v>
      </c>
      <c r="S17" s="115"/>
      <c r="T17" s="123">
        <v>330</v>
      </c>
      <c r="U17" s="171">
        <v>319</v>
      </c>
      <c r="V17" s="124">
        <v>13077.860506999999</v>
      </c>
      <c r="W17" s="125">
        <v>11356.322699</v>
      </c>
      <c r="X17" s="116"/>
      <c r="Y17" s="123">
        <v>404</v>
      </c>
      <c r="Z17" s="171">
        <v>225</v>
      </c>
      <c r="AA17" s="124">
        <v>13684.021000000001</v>
      </c>
      <c r="AB17" s="125">
        <v>9290.8237050000007</v>
      </c>
      <c r="AC17" s="116"/>
      <c r="AD17" s="96">
        <v>45</v>
      </c>
      <c r="AE17" s="67">
        <v>6280.9585749999997</v>
      </c>
      <c r="AF17" s="115"/>
      <c r="AG17" s="96">
        <f>+K17+P17+U17+Y17+AD17</f>
        <v>1428</v>
      </c>
      <c r="AH17" s="96">
        <f t="shared" ref="AH17" si="0">+K17+P17+U17+Z17</f>
        <v>1204</v>
      </c>
      <c r="AI17" s="66">
        <f t="shared" ref="AI17:AI22" si="1">+L17+Q17+V17+AA17+AE17</f>
        <v>64982.961914999993</v>
      </c>
      <c r="AJ17" s="66">
        <f t="shared" ref="AJ17:AJ22" si="2">+M17+R17+W17+AB17</f>
        <v>51015.695472000007</v>
      </c>
      <c r="AK17" s="110"/>
    </row>
    <row r="18" spans="1:37" ht="43.5" customHeight="1" x14ac:dyDescent="0.25">
      <c r="A18" s="226"/>
      <c r="B18" s="204"/>
      <c r="C18" s="204"/>
      <c r="D18" s="204"/>
      <c r="E18" s="236"/>
      <c r="F18" s="13" t="s">
        <v>91</v>
      </c>
      <c r="G18" s="13" t="s">
        <v>108</v>
      </c>
      <c r="H18" s="246"/>
      <c r="I18" s="14"/>
      <c r="J18" s="15">
        <v>201</v>
      </c>
      <c r="K18" s="15">
        <v>277</v>
      </c>
      <c r="L18" s="15">
        <v>54.545000000000002</v>
      </c>
      <c r="M18" s="30">
        <v>54.545000000000002</v>
      </c>
      <c r="N18" s="23"/>
      <c r="O18" s="15">
        <v>668</v>
      </c>
      <c r="P18" s="15">
        <v>683</v>
      </c>
      <c r="Q18" s="30">
        <v>102.76</v>
      </c>
      <c r="R18" s="30">
        <v>100.80500000000001</v>
      </c>
      <c r="S18" s="115"/>
      <c r="T18" s="123">
        <v>351</v>
      </c>
      <c r="U18" s="123">
        <v>285</v>
      </c>
      <c r="V18" s="124">
        <v>148.423</v>
      </c>
      <c r="W18" s="124">
        <v>148.423</v>
      </c>
      <c r="X18" s="116"/>
      <c r="Y18" s="123">
        <v>415</v>
      </c>
      <c r="Z18" s="123">
        <v>405</v>
      </c>
      <c r="AA18" s="124">
        <v>61.387999999999998</v>
      </c>
      <c r="AB18" s="124">
        <v>61.387999999999998</v>
      </c>
      <c r="AC18" s="116"/>
      <c r="AD18" s="96">
        <v>442</v>
      </c>
      <c r="AE18" s="67">
        <v>252.99001200000001</v>
      </c>
      <c r="AF18" s="115"/>
      <c r="AG18" s="96">
        <f>+K18+P18+U18+Y18+AD18</f>
        <v>2102</v>
      </c>
      <c r="AH18" s="96">
        <f>+K18+P18+U18+Z18</f>
        <v>1650</v>
      </c>
      <c r="AI18" s="66">
        <f t="shared" si="1"/>
        <v>620.10601199999996</v>
      </c>
      <c r="AJ18" s="66">
        <f t="shared" si="2"/>
        <v>365.161</v>
      </c>
      <c r="AK18" s="110"/>
    </row>
    <row r="19" spans="1:37" ht="62.25" customHeight="1" x14ac:dyDescent="0.25">
      <c r="A19" s="226"/>
      <c r="B19" s="204"/>
      <c r="C19" s="204"/>
      <c r="D19" s="204"/>
      <c r="E19" s="236"/>
      <c r="F19" s="13" t="s">
        <v>84</v>
      </c>
      <c r="G19" s="13" t="s">
        <v>105</v>
      </c>
      <c r="H19" s="246"/>
      <c r="I19" s="14"/>
      <c r="J19" s="26">
        <v>1</v>
      </c>
      <c r="K19" s="26">
        <v>0.72</v>
      </c>
      <c r="L19" s="15">
        <v>4832.2331139999997</v>
      </c>
      <c r="M19" s="30">
        <v>4699.1188830000001</v>
      </c>
      <c r="N19" s="23"/>
      <c r="O19" s="26">
        <v>1</v>
      </c>
      <c r="P19" s="152">
        <v>0.94</v>
      </c>
      <c r="Q19" s="30">
        <v>7110.6509999999998</v>
      </c>
      <c r="R19" s="30">
        <v>7012.2827450000004</v>
      </c>
      <c r="S19" s="115"/>
      <c r="T19" s="173">
        <v>1</v>
      </c>
      <c r="U19" s="174">
        <v>1</v>
      </c>
      <c r="V19" s="124">
        <v>6874.516799</v>
      </c>
      <c r="W19" s="125">
        <v>6078.1745110000002</v>
      </c>
      <c r="X19" s="116"/>
      <c r="Y19" s="173">
        <v>1</v>
      </c>
      <c r="Z19" s="174">
        <v>0.58313333333333328</v>
      </c>
      <c r="AA19" s="124">
        <v>7581.3380370000004</v>
      </c>
      <c r="AB19" s="125">
        <v>6441.399504</v>
      </c>
      <c r="AC19" s="116"/>
      <c r="AD19" s="169">
        <v>1</v>
      </c>
      <c r="AE19" s="67">
        <v>11375.92678</v>
      </c>
      <c r="AF19" s="115"/>
      <c r="AG19" s="178">
        <v>1</v>
      </c>
      <c r="AH19" s="178">
        <f>+(K19+P19+U19+Z19)/5</f>
        <v>0.64862666666666668</v>
      </c>
      <c r="AI19" s="66">
        <f t="shared" si="1"/>
        <v>37774.665730000001</v>
      </c>
      <c r="AJ19" s="66">
        <f t="shared" si="2"/>
        <v>24230.975643000002</v>
      </c>
    </row>
    <row r="20" spans="1:37" ht="39.75" customHeight="1" x14ac:dyDescent="0.25">
      <c r="A20" s="226"/>
      <c r="B20" s="204"/>
      <c r="C20" s="204"/>
      <c r="D20" s="204"/>
      <c r="E20" s="236"/>
      <c r="F20" s="13" t="s">
        <v>90</v>
      </c>
      <c r="G20" s="13" t="s">
        <v>109</v>
      </c>
      <c r="H20" s="246"/>
      <c r="I20" s="14"/>
      <c r="J20" s="15">
        <v>60</v>
      </c>
      <c r="K20" s="15">
        <v>52</v>
      </c>
      <c r="L20" s="15">
        <v>4892.9710850000001</v>
      </c>
      <c r="M20" s="30">
        <v>3555.560739</v>
      </c>
      <c r="N20" s="23"/>
      <c r="O20" s="15">
        <v>34</v>
      </c>
      <c r="P20" s="15">
        <v>38</v>
      </c>
      <c r="Q20" s="30">
        <v>2055.683677</v>
      </c>
      <c r="R20" s="30">
        <v>2055.683677</v>
      </c>
      <c r="S20" s="115"/>
      <c r="T20" s="123">
        <v>41</v>
      </c>
      <c r="U20" s="123">
        <v>42</v>
      </c>
      <c r="V20" s="124">
        <v>2630.3621990000001</v>
      </c>
      <c r="W20" s="126">
        <v>1918.1475949999999</v>
      </c>
      <c r="X20" s="116"/>
      <c r="Y20" s="123">
        <v>40</v>
      </c>
      <c r="Z20" s="123">
        <v>6</v>
      </c>
      <c r="AA20" s="124">
        <v>1571.8485679999999</v>
      </c>
      <c r="AB20" s="126">
        <v>228.71294</v>
      </c>
      <c r="AC20" s="116"/>
      <c r="AD20" s="96">
        <v>198</v>
      </c>
      <c r="AE20" s="67">
        <v>2213.7287620000002</v>
      </c>
      <c r="AF20" s="115"/>
      <c r="AG20" s="96">
        <f>+K20+P20+U20+Y20+AD20</f>
        <v>370</v>
      </c>
      <c r="AH20" s="96">
        <f>+K20+P20+U20+Z20</f>
        <v>138</v>
      </c>
      <c r="AI20" s="66">
        <f t="shared" si="1"/>
        <v>13364.594291000001</v>
      </c>
      <c r="AJ20" s="66">
        <f t="shared" si="2"/>
        <v>7758.1049510000003</v>
      </c>
    </row>
    <row r="21" spans="1:37" ht="94.5" customHeight="1" x14ac:dyDescent="0.25">
      <c r="A21" s="226"/>
      <c r="B21" s="204"/>
      <c r="C21" s="204"/>
      <c r="D21" s="204"/>
      <c r="E21" s="236"/>
      <c r="F21" s="13" t="s">
        <v>125</v>
      </c>
      <c r="G21" s="13" t="s">
        <v>126</v>
      </c>
      <c r="H21" s="246"/>
      <c r="I21" s="14"/>
      <c r="J21" s="15" t="s">
        <v>127</v>
      </c>
      <c r="K21" s="15" t="s">
        <v>127</v>
      </c>
      <c r="L21" s="15">
        <v>0</v>
      </c>
      <c r="M21" s="15">
        <v>0</v>
      </c>
      <c r="N21" s="23"/>
      <c r="O21" s="26">
        <v>1</v>
      </c>
      <c r="P21" s="153">
        <v>0.625</v>
      </c>
      <c r="Q21" s="30">
        <v>2566.5566699999999</v>
      </c>
      <c r="R21" s="30">
        <v>1983.9287999999999</v>
      </c>
      <c r="S21" s="115"/>
      <c r="T21" s="173">
        <v>1</v>
      </c>
      <c r="U21" s="127">
        <v>1</v>
      </c>
      <c r="V21" s="124">
        <v>9019.4005730000008</v>
      </c>
      <c r="W21" s="125">
        <v>8838.3554729999996</v>
      </c>
      <c r="X21" s="116"/>
      <c r="Y21" s="173">
        <v>1</v>
      </c>
      <c r="Z21" s="127">
        <v>1</v>
      </c>
      <c r="AA21" s="124">
        <v>2376.69292</v>
      </c>
      <c r="AB21" s="125">
        <v>2376.69292</v>
      </c>
      <c r="AC21" s="116"/>
      <c r="AD21" s="96">
        <v>0</v>
      </c>
      <c r="AE21" s="96">
        <v>0</v>
      </c>
      <c r="AF21" s="115"/>
      <c r="AG21" s="178">
        <v>0</v>
      </c>
      <c r="AH21" s="178">
        <f>+(P21+U21+Z21)/3</f>
        <v>0.875</v>
      </c>
      <c r="AI21" s="66">
        <f t="shared" si="1"/>
        <v>13962.650163</v>
      </c>
      <c r="AJ21" s="66">
        <f t="shared" si="2"/>
        <v>13198.977192999999</v>
      </c>
    </row>
    <row r="22" spans="1:37" ht="72.75" customHeight="1" x14ac:dyDescent="0.25">
      <c r="A22" s="226"/>
      <c r="B22" s="198"/>
      <c r="C22" s="198"/>
      <c r="D22" s="198"/>
      <c r="E22" s="237"/>
      <c r="F22" s="13" t="s">
        <v>136</v>
      </c>
      <c r="G22" s="13" t="s">
        <v>137</v>
      </c>
      <c r="H22" s="246"/>
      <c r="I22" s="14"/>
      <c r="J22" s="15" t="s">
        <v>127</v>
      </c>
      <c r="K22" s="15" t="s">
        <v>127</v>
      </c>
      <c r="L22" s="15">
        <v>0</v>
      </c>
      <c r="M22" s="15">
        <v>0</v>
      </c>
      <c r="N22" s="23"/>
      <c r="O22" s="15" t="s">
        <v>127</v>
      </c>
      <c r="P22" s="15" t="s">
        <v>127</v>
      </c>
      <c r="Q22" s="15">
        <v>0</v>
      </c>
      <c r="R22" s="15">
        <v>0</v>
      </c>
      <c r="S22" s="115"/>
      <c r="T22" s="15" t="s">
        <v>127</v>
      </c>
      <c r="U22" s="15" t="s">
        <v>127</v>
      </c>
      <c r="V22" s="15">
        <v>0</v>
      </c>
      <c r="W22" s="15">
        <v>0</v>
      </c>
      <c r="X22" s="116"/>
      <c r="Y22" s="26">
        <v>1</v>
      </c>
      <c r="Z22" s="26">
        <v>1</v>
      </c>
      <c r="AA22" s="124">
        <v>818.68239500000004</v>
      </c>
      <c r="AB22" s="125">
        <v>195.831718</v>
      </c>
      <c r="AC22" s="116"/>
      <c r="AD22" s="96">
        <v>0</v>
      </c>
      <c r="AE22" s="96">
        <v>0</v>
      </c>
      <c r="AF22" s="115"/>
      <c r="AG22" s="178">
        <v>1</v>
      </c>
      <c r="AH22" s="96">
        <f>Z22</f>
        <v>1</v>
      </c>
      <c r="AI22" s="66">
        <f t="shared" si="1"/>
        <v>818.68239500000004</v>
      </c>
      <c r="AJ22" s="66">
        <f t="shared" si="2"/>
        <v>195.831718</v>
      </c>
    </row>
    <row r="23" spans="1:37" s="6" customFormat="1" ht="15.75" x14ac:dyDescent="0.25">
      <c r="A23" s="17"/>
      <c r="B23" s="185" t="s">
        <v>53</v>
      </c>
      <c r="C23" s="185"/>
      <c r="D23" s="185"/>
      <c r="E23" s="185"/>
      <c r="F23" s="40"/>
      <c r="G23" s="40"/>
      <c r="H23" s="40"/>
      <c r="I23" s="41"/>
      <c r="J23" s="42"/>
      <c r="K23" s="42"/>
      <c r="L23" s="43">
        <f>SUM(L16:L22)</f>
        <v>35031.298524999998</v>
      </c>
      <c r="M23" s="43">
        <f>SUM(M16:M22)</f>
        <v>30998.163527000001</v>
      </c>
      <c r="N23" s="54"/>
      <c r="O23" s="42"/>
      <c r="P23" s="42"/>
      <c r="Q23" s="43">
        <f>SUM(Q16:Q22)</f>
        <v>33006.734497999998</v>
      </c>
      <c r="R23" s="43">
        <f>SUM(R16:R22)</f>
        <v>32274.177087000004</v>
      </c>
      <c r="T23" s="42"/>
      <c r="U23" s="42"/>
      <c r="V23" s="43">
        <f>SUM(V16:V22)</f>
        <v>42421.649857999997</v>
      </c>
      <c r="W23" s="43">
        <f>SUM(W16:W22)</f>
        <v>38008.281776999997</v>
      </c>
      <c r="Y23" s="42"/>
      <c r="Z23" s="42"/>
      <c r="AA23" s="43">
        <f>SUM(AA16:AA22)</f>
        <v>36929.436000000009</v>
      </c>
      <c r="AB23" s="43">
        <f>SUM(AB16:AB22)</f>
        <v>25402.600384000005</v>
      </c>
      <c r="AC23" s="170"/>
      <c r="AD23" s="42"/>
      <c r="AE23" s="43">
        <f>SUM(AE16:AE22)</f>
        <v>31102.171944999995</v>
      </c>
      <c r="AG23" s="105"/>
      <c r="AH23" s="105"/>
      <c r="AI23" s="68">
        <f>+L23+Q23+V23+AA23+AE23</f>
        <v>178491.29082599998</v>
      </c>
      <c r="AJ23" s="68">
        <f>SUM(AJ16:AJ22)</f>
        <v>126683.222775</v>
      </c>
      <c r="AK23" s="109"/>
    </row>
    <row r="24" spans="1:37" x14ac:dyDescent="0.25">
      <c r="A24" s="117"/>
      <c r="F24" s="7"/>
      <c r="G24" s="7"/>
      <c r="H24" s="7"/>
      <c r="I24" s="8"/>
      <c r="J24" s="7"/>
      <c r="K24" s="7"/>
      <c r="L24" s="7"/>
      <c r="M24" s="7"/>
      <c r="N24" s="8"/>
      <c r="O24" s="7"/>
      <c r="P24" s="7"/>
      <c r="Q24" s="7"/>
      <c r="R24" s="7"/>
      <c r="T24" s="7"/>
      <c r="U24" s="7"/>
      <c r="V24" s="76"/>
      <c r="W24" s="76"/>
      <c r="Y24" s="7"/>
      <c r="Z24" s="7"/>
      <c r="AA24" s="76"/>
      <c r="AB24" s="76"/>
      <c r="AC24" s="115"/>
      <c r="AD24" s="161"/>
      <c r="AE24" s="161"/>
      <c r="AG24" s="104"/>
      <c r="AH24" s="104"/>
      <c r="AI24" s="106"/>
    </row>
    <row r="25" spans="1:37"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61"/>
      <c r="AD25" s="161"/>
      <c r="AE25" s="161"/>
      <c r="AF25" s="7"/>
      <c r="AG25" s="104"/>
      <c r="AH25" s="104"/>
      <c r="AI25" s="104"/>
      <c r="AJ25" s="107"/>
    </row>
    <row r="26" spans="1:37" x14ac:dyDescent="0.25">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G26" s="104"/>
      <c r="AH26" s="104"/>
      <c r="AI26" s="104"/>
    </row>
    <row r="27" spans="1:37" x14ac:dyDescent="0.25">
      <c r="F27" s="7"/>
      <c r="G27" s="7"/>
      <c r="H27" s="7"/>
      <c r="I27" s="8"/>
      <c r="J27" s="7"/>
      <c r="K27" s="7"/>
      <c r="L27" s="7"/>
      <c r="M27" s="7"/>
      <c r="N27" s="8"/>
      <c r="O27" s="7"/>
      <c r="P27" s="7"/>
      <c r="Q27" s="7"/>
      <c r="R27" s="7"/>
      <c r="T27" s="7"/>
      <c r="U27" s="7"/>
      <c r="V27" s="7"/>
      <c r="W27" s="7"/>
      <c r="Y27" s="7"/>
      <c r="Z27" s="7"/>
      <c r="AA27" s="7"/>
      <c r="AB27" s="7"/>
      <c r="AD27" s="7"/>
      <c r="AE27" s="7"/>
      <c r="AG27" s="104"/>
      <c r="AH27" s="104"/>
      <c r="AI27" s="104"/>
    </row>
    <row r="28" spans="1:37" s="11" customFormat="1" ht="28.5" customHeight="1" x14ac:dyDescent="0.25">
      <c r="A28" s="189" t="s">
        <v>2</v>
      </c>
      <c r="B28" s="189" t="s">
        <v>3</v>
      </c>
      <c r="C28" s="232" t="s">
        <v>99</v>
      </c>
      <c r="D28" s="194" t="s">
        <v>68</v>
      </c>
      <c r="E28" s="232" t="s">
        <v>92</v>
      </c>
      <c r="F28" s="189" t="s">
        <v>19</v>
      </c>
      <c r="G28" s="234" t="s">
        <v>104</v>
      </c>
      <c r="H28" s="234" t="s">
        <v>129</v>
      </c>
      <c r="I28" s="10"/>
      <c r="J28" s="189">
        <v>2016</v>
      </c>
      <c r="K28" s="189"/>
      <c r="L28" s="189"/>
      <c r="M28" s="189"/>
      <c r="N28" s="10"/>
      <c r="O28" s="189">
        <v>2017</v>
      </c>
      <c r="P28" s="189"/>
      <c r="Q28" s="189"/>
      <c r="R28" s="189"/>
      <c r="T28" s="189">
        <v>2018</v>
      </c>
      <c r="U28" s="189"/>
      <c r="V28" s="189"/>
      <c r="W28" s="189"/>
      <c r="Y28" s="189">
        <v>2019</v>
      </c>
      <c r="Z28" s="189"/>
      <c r="AA28" s="189"/>
      <c r="AB28" s="189"/>
      <c r="AD28" s="189">
        <v>2020</v>
      </c>
      <c r="AE28" s="189"/>
      <c r="AG28" s="244" t="s">
        <v>20</v>
      </c>
      <c r="AH28" s="244"/>
      <c r="AI28" s="244"/>
      <c r="AJ28" s="244"/>
      <c r="AK28" s="109"/>
    </row>
    <row r="29" spans="1:37" s="11" customFormat="1" ht="16.5" customHeight="1" x14ac:dyDescent="0.25">
      <c r="A29" s="189"/>
      <c r="B29" s="189"/>
      <c r="C29" s="217"/>
      <c r="D29" s="195"/>
      <c r="E29" s="217"/>
      <c r="F29" s="189"/>
      <c r="G29" s="234"/>
      <c r="H29" s="234"/>
      <c r="I29" s="10"/>
      <c r="J29" s="188" t="s">
        <v>4</v>
      </c>
      <c r="K29" s="188"/>
      <c r="L29" s="188" t="s">
        <v>62</v>
      </c>
      <c r="M29" s="188"/>
      <c r="N29" s="10"/>
      <c r="O29" s="188" t="s">
        <v>6</v>
      </c>
      <c r="P29" s="188"/>
      <c r="Q29" s="188" t="s">
        <v>8</v>
      </c>
      <c r="R29" s="188"/>
      <c r="T29" s="188" t="s">
        <v>7</v>
      </c>
      <c r="U29" s="188"/>
      <c r="V29" s="188" t="s">
        <v>8</v>
      </c>
      <c r="W29" s="188"/>
      <c r="Y29" s="188" t="s">
        <v>7</v>
      </c>
      <c r="Z29" s="188"/>
      <c r="AA29" s="188" t="s">
        <v>8</v>
      </c>
      <c r="AB29" s="188"/>
      <c r="AD29" s="192" t="s">
        <v>7</v>
      </c>
      <c r="AE29" s="192" t="s">
        <v>8</v>
      </c>
      <c r="AG29" s="192" t="s">
        <v>4</v>
      </c>
      <c r="AH29" s="192" t="s">
        <v>67</v>
      </c>
      <c r="AI29" s="192" t="s">
        <v>8</v>
      </c>
      <c r="AJ29" s="192" t="s">
        <v>5</v>
      </c>
      <c r="AK29" s="109"/>
    </row>
    <row r="30" spans="1:37" s="11" customFormat="1" ht="33" x14ac:dyDescent="0.25">
      <c r="A30" s="189"/>
      <c r="B30" s="189"/>
      <c r="C30" s="233"/>
      <c r="D30" s="196"/>
      <c r="E30" s="233"/>
      <c r="F30" s="189"/>
      <c r="G30" s="234"/>
      <c r="H30" s="234"/>
      <c r="I30" s="12"/>
      <c r="J30" s="65" t="s">
        <v>60</v>
      </c>
      <c r="K30" s="181" t="s">
        <v>61</v>
      </c>
      <c r="L30" s="65" t="s">
        <v>65</v>
      </c>
      <c r="M30" s="181" t="s">
        <v>64</v>
      </c>
      <c r="N30" s="12"/>
      <c r="O30" s="181" t="s">
        <v>60</v>
      </c>
      <c r="P30" s="181" t="s">
        <v>61</v>
      </c>
      <c r="Q30" s="181" t="s">
        <v>65</v>
      </c>
      <c r="R30" s="181" t="s">
        <v>64</v>
      </c>
      <c r="T30" s="181" t="s">
        <v>60</v>
      </c>
      <c r="U30" s="181" t="s">
        <v>61</v>
      </c>
      <c r="V30" s="181" t="s">
        <v>65</v>
      </c>
      <c r="W30" s="181" t="s">
        <v>64</v>
      </c>
      <c r="Y30" s="181" t="s">
        <v>60</v>
      </c>
      <c r="Z30" s="181" t="s">
        <v>61</v>
      </c>
      <c r="AA30" s="181" t="s">
        <v>65</v>
      </c>
      <c r="AB30" s="181" t="s">
        <v>64</v>
      </c>
      <c r="AD30" s="193"/>
      <c r="AE30" s="193"/>
      <c r="AG30" s="193"/>
      <c r="AH30" s="193"/>
      <c r="AI30" s="193"/>
      <c r="AJ30" s="193"/>
      <c r="AK30" s="109"/>
    </row>
    <row r="31" spans="1:37" ht="115.5" customHeight="1" x14ac:dyDescent="0.25">
      <c r="A31" s="211" t="s">
        <v>25</v>
      </c>
      <c r="B31" s="212" t="s">
        <v>26</v>
      </c>
      <c r="C31" s="212" t="s">
        <v>100</v>
      </c>
      <c r="D31" s="212" t="s">
        <v>70</v>
      </c>
      <c r="E31" s="212" t="s">
        <v>93</v>
      </c>
      <c r="F31" s="13" t="s">
        <v>110</v>
      </c>
      <c r="G31" s="13" t="s">
        <v>111</v>
      </c>
      <c r="H31" s="243" t="s">
        <v>130</v>
      </c>
      <c r="I31" s="14"/>
      <c r="J31" s="26">
        <v>1</v>
      </c>
      <c r="K31" s="26">
        <v>0.4</v>
      </c>
      <c r="L31" s="35">
        <v>1223.1183265</v>
      </c>
      <c r="M31" s="35">
        <v>1161.6879162499999</v>
      </c>
      <c r="N31" s="23"/>
      <c r="O31" s="26">
        <v>1</v>
      </c>
      <c r="P31" s="154">
        <v>0.95199999999999996</v>
      </c>
      <c r="Q31" s="30">
        <v>1564.992146</v>
      </c>
      <c r="R31" s="30">
        <v>1542.0520120000001</v>
      </c>
      <c r="S31" s="115"/>
      <c r="T31" s="128">
        <v>1</v>
      </c>
      <c r="U31" s="129">
        <v>1</v>
      </c>
      <c r="V31" s="30">
        <v>1406.5912000000001</v>
      </c>
      <c r="W31" s="30">
        <v>1386.304738</v>
      </c>
      <c r="X31" s="115"/>
      <c r="Y31" s="128">
        <v>1</v>
      </c>
      <c r="Z31" s="129">
        <v>0.75842909090909094</v>
      </c>
      <c r="AA31" s="179">
        <v>1366.3214390000001</v>
      </c>
      <c r="AB31" s="30">
        <v>855.80274699999995</v>
      </c>
      <c r="AC31" s="115"/>
      <c r="AD31" s="169">
        <v>1</v>
      </c>
      <c r="AE31" s="113">
        <v>80.495666999999997</v>
      </c>
      <c r="AF31" s="115"/>
      <c r="AG31" s="128">
        <v>1</v>
      </c>
      <c r="AH31" s="165">
        <f>+(K31+P31+U31+Z31)/5</f>
        <v>0.62208581818181818</v>
      </c>
      <c r="AI31" s="66">
        <f>+L31+Q31+V31+AA31+AE31</f>
        <v>5641.5187785000007</v>
      </c>
      <c r="AJ31" s="66">
        <f>+M31+R31+W31+AB31</f>
        <v>4945.8474132499996</v>
      </c>
      <c r="AK31" s="11"/>
    </row>
    <row r="32" spans="1:37" ht="126.75" customHeight="1" x14ac:dyDescent="0.25">
      <c r="A32" s="211"/>
      <c r="B32" s="212"/>
      <c r="C32" s="212"/>
      <c r="D32" s="212"/>
      <c r="E32" s="212"/>
      <c r="F32" s="18" t="s">
        <v>49</v>
      </c>
      <c r="G32" s="18" t="s">
        <v>112</v>
      </c>
      <c r="H32" s="243"/>
      <c r="I32" s="14"/>
      <c r="J32" s="26">
        <v>1</v>
      </c>
      <c r="K32" s="26">
        <v>0.4</v>
      </c>
      <c r="L32" s="35">
        <v>8319.1462095000006</v>
      </c>
      <c r="M32" s="35">
        <v>8174.6807357500002</v>
      </c>
      <c r="N32" s="23"/>
      <c r="O32" s="26">
        <v>1</v>
      </c>
      <c r="P32" s="154">
        <v>0.4</v>
      </c>
      <c r="Q32" s="30">
        <v>10968.717255</v>
      </c>
      <c r="R32" s="30">
        <v>10793.990706000001</v>
      </c>
      <c r="S32" s="115"/>
      <c r="T32" s="128">
        <v>1</v>
      </c>
      <c r="U32" s="130">
        <v>1</v>
      </c>
      <c r="V32" s="30">
        <v>9301.870191</v>
      </c>
      <c r="W32" s="30">
        <v>9182.3475429999999</v>
      </c>
      <c r="X32" s="115"/>
      <c r="Y32" s="128">
        <v>1</v>
      </c>
      <c r="Z32" s="130">
        <v>0.41857314285714298</v>
      </c>
      <c r="AA32" s="179">
        <v>4149.0094630000003</v>
      </c>
      <c r="AB32" s="30">
        <v>2362.4137190000001</v>
      </c>
      <c r="AC32" s="115"/>
      <c r="AD32" s="169">
        <v>1</v>
      </c>
      <c r="AE32" s="113">
        <v>10304.486999999999</v>
      </c>
      <c r="AF32" s="115"/>
      <c r="AG32" s="128">
        <v>1</v>
      </c>
      <c r="AH32" s="165">
        <f>+(K32+P32+U32+Z32)/5</f>
        <v>0.44371462857142863</v>
      </c>
      <c r="AI32" s="66">
        <f t="shared" ref="AI32:AI34" si="3">+L32+Q32+V32+AA32+AE32</f>
        <v>43043.230118500003</v>
      </c>
      <c r="AJ32" s="66">
        <f t="shared" ref="AJ32:AJ34" si="4">+M32+R32+W32+AB32</f>
        <v>30513.432703750001</v>
      </c>
      <c r="AK32" s="11"/>
    </row>
    <row r="33" spans="1:37" ht="126.75" customHeight="1" x14ac:dyDescent="0.25">
      <c r="A33" s="211"/>
      <c r="B33" s="212"/>
      <c r="C33" s="212"/>
      <c r="D33" s="212"/>
      <c r="E33" s="212"/>
      <c r="F33" s="13" t="s">
        <v>140</v>
      </c>
      <c r="G33" s="13" t="s">
        <v>141</v>
      </c>
      <c r="H33" s="243"/>
      <c r="I33" s="14"/>
      <c r="J33" s="15" t="s">
        <v>127</v>
      </c>
      <c r="K33" s="15" t="s">
        <v>127</v>
      </c>
      <c r="L33" s="15">
        <v>0</v>
      </c>
      <c r="M33" s="15">
        <v>0</v>
      </c>
      <c r="N33" s="23"/>
      <c r="O33" s="15" t="s">
        <v>127</v>
      </c>
      <c r="P33" s="15" t="s">
        <v>127</v>
      </c>
      <c r="Q33" s="15">
        <v>0</v>
      </c>
      <c r="R33" s="15">
        <v>0</v>
      </c>
      <c r="S33" s="115"/>
      <c r="T33" s="128" t="s">
        <v>139</v>
      </c>
      <c r="U33" s="130" t="s">
        <v>139</v>
      </c>
      <c r="V33" s="30">
        <v>0</v>
      </c>
      <c r="W33" s="30">
        <v>0</v>
      </c>
      <c r="X33" s="115"/>
      <c r="Y33" s="128">
        <v>1</v>
      </c>
      <c r="Z33" s="130">
        <v>0.30000000000000004</v>
      </c>
      <c r="AA33" s="179">
        <v>14225.502</v>
      </c>
      <c r="AB33" s="30">
        <v>12237.471237</v>
      </c>
      <c r="AC33" s="115"/>
      <c r="AD33" s="169">
        <v>0</v>
      </c>
      <c r="AE33" s="113">
        <v>0</v>
      </c>
      <c r="AF33" s="115"/>
      <c r="AG33" s="128">
        <v>1</v>
      </c>
      <c r="AH33" s="165">
        <f>Z33</f>
        <v>0.30000000000000004</v>
      </c>
      <c r="AI33" s="66">
        <f>+L33+Q33+V33+AA33+AE33</f>
        <v>14225.502</v>
      </c>
      <c r="AJ33" s="66">
        <f t="shared" si="4"/>
        <v>12237.471237</v>
      </c>
      <c r="AK33" s="11"/>
    </row>
    <row r="34" spans="1:37" ht="126.75" customHeight="1" x14ac:dyDescent="0.25">
      <c r="A34" s="211"/>
      <c r="B34" s="212"/>
      <c r="C34" s="212"/>
      <c r="D34" s="212"/>
      <c r="E34" s="212"/>
      <c r="F34" s="13" t="s">
        <v>136</v>
      </c>
      <c r="G34" s="13" t="s">
        <v>137</v>
      </c>
      <c r="H34" s="243"/>
      <c r="I34" s="14"/>
      <c r="J34" s="15" t="s">
        <v>127</v>
      </c>
      <c r="K34" s="15" t="s">
        <v>127</v>
      </c>
      <c r="L34" s="15">
        <v>0</v>
      </c>
      <c r="M34" s="15">
        <v>0</v>
      </c>
      <c r="N34" s="23"/>
      <c r="O34" s="15" t="s">
        <v>127</v>
      </c>
      <c r="P34" s="15" t="s">
        <v>127</v>
      </c>
      <c r="Q34" s="15">
        <v>0</v>
      </c>
      <c r="R34" s="15">
        <v>0</v>
      </c>
      <c r="S34" s="115"/>
      <c r="T34" s="15" t="s">
        <v>127</v>
      </c>
      <c r="U34" s="15" t="s">
        <v>127</v>
      </c>
      <c r="V34" s="15">
        <v>0</v>
      </c>
      <c r="W34" s="15">
        <v>0</v>
      </c>
      <c r="X34" s="115"/>
      <c r="Y34" s="26">
        <v>1</v>
      </c>
      <c r="Z34" s="26">
        <v>0.33260000000000001</v>
      </c>
      <c r="AA34" s="180">
        <v>1164.3000979999999</v>
      </c>
      <c r="AB34" s="30">
        <v>1099.3000979999999</v>
      </c>
      <c r="AC34" s="115"/>
      <c r="AD34" s="169">
        <v>0</v>
      </c>
      <c r="AE34" s="113">
        <v>0</v>
      </c>
      <c r="AF34" s="115"/>
      <c r="AG34" s="128">
        <v>1</v>
      </c>
      <c r="AH34" s="165">
        <f>Z34</f>
        <v>0.33260000000000001</v>
      </c>
      <c r="AI34" s="66">
        <f t="shared" si="3"/>
        <v>1164.3000979999999</v>
      </c>
      <c r="AJ34" s="66">
        <f t="shared" si="4"/>
        <v>1099.3000979999999</v>
      </c>
      <c r="AK34" s="11"/>
    </row>
    <row r="35" spans="1:37" s="6" customFormat="1" ht="15.75" x14ac:dyDescent="0.25">
      <c r="A35" s="119"/>
      <c r="B35" s="182" t="s">
        <v>54</v>
      </c>
      <c r="C35" s="182"/>
      <c r="D35" s="69"/>
      <c r="E35" s="69"/>
      <c r="F35" s="46"/>
      <c r="G35" s="46"/>
      <c r="H35" s="59"/>
      <c r="I35" s="41"/>
      <c r="J35" s="47"/>
      <c r="K35" s="94"/>
      <c r="L35" s="48">
        <f>SUM(L31:L34)</f>
        <v>9542.2645360000006</v>
      </c>
      <c r="M35" s="48">
        <f>SUM(M31:M34)</f>
        <v>9336.368652000001</v>
      </c>
      <c r="N35" s="54"/>
      <c r="O35" s="97"/>
      <c r="P35" s="97"/>
      <c r="Q35" s="98">
        <f>SUM(Q31:Q34)</f>
        <v>12533.709401</v>
      </c>
      <c r="R35" s="98">
        <f>SUM(R31:R34)</f>
        <v>12336.042718000001</v>
      </c>
      <c r="T35" s="47"/>
      <c r="U35" s="47"/>
      <c r="V35" s="48">
        <f>SUM(V31:V34)</f>
        <v>10708.461391000001</v>
      </c>
      <c r="W35" s="48">
        <f>SUM(W31:W34)</f>
        <v>10568.652281000001</v>
      </c>
      <c r="Y35" s="47"/>
      <c r="Z35" s="47"/>
      <c r="AA35" s="48">
        <f>SUM(AA31:AA34)</f>
        <v>20905.133000000002</v>
      </c>
      <c r="AB35" s="48">
        <f>SUM(AB31:AB34)</f>
        <v>16554.987800999999</v>
      </c>
      <c r="AC35" s="170"/>
      <c r="AD35" s="47"/>
      <c r="AE35" s="48">
        <f>SUM(AE31:AE34)</f>
        <v>10384.982666999998</v>
      </c>
      <c r="AG35" s="105"/>
      <c r="AH35" s="105"/>
      <c r="AI35" s="112">
        <f>SUM(AI31:AI34)</f>
        <v>64074.550995000005</v>
      </c>
      <c r="AJ35" s="112">
        <f>SUM(AJ31:AJ34)</f>
        <v>48796.051452</v>
      </c>
      <c r="AK35" s="11"/>
    </row>
    <row r="36" spans="1:37" s="22" customFormat="1" ht="96.75" customHeight="1" x14ac:dyDescent="0.25">
      <c r="A36" s="205" t="s">
        <v>10</v>
      </c>
      <c r="B36" s="208" t="s">
        <v>27</v>
      </c>
      <c r="C36" s="208" t="s">
        <v>101</v>
      </c>
      <c r="D36" s="240" t="s">
        <v>71</v>
      </c>
      <c r="E36" s="240" t="s">
        <v>94</v>
      </c>
      <c r="F36" s="18" t="s">
        <v>138</v>
      </c>
      <c r="G36" s="18" t="s">
        <v>113</v>
      </c>
      <c r="H36" s="239" t="s">
        <v>130</v>
      </c>
      <c r="I36" s="21"/>
      <c r="J36" s="15">
        <v>500</v>
      </c>
      <c r="K36" s="15">
        <v>509</v>
      </c>
      <c r="L36" s="15">
        <v>641.70847700000002</v>
      </c>
      <c r="M36" s="30">
        <v>622.55181300000004</v>
      </c>
      <c r="N36" s="23"/>
      <c r="O36" s="15">
        <v>11600</v>
      </c>
      <c r="P36" s="15">
        <v>11651</v>
      </c>
      <c r="Q36" s="30">
        <v>2165.6888880000001</v>
      </c>
      <c r="R36" s="30">
        <v>2163.7998870000001</v>
      </c>
      <c r="S36" s="115"/>
      <c r="T36" s="131">
        <v>11450</v>
      </c>
      <c r="U36" s="132">
        <v>11678</v>
      </c>
      <c r="V36" s="133">
        <v>1557.539299</v>
      </c>
      <c r="W36" s="133">
        <v>1557.539299</v>
      </c>
      <c r="X36" s="116"/>
      <c r="Y36" s="131">
        <v>10372</v>
      </c>
      <c r="Z36" s="175">
        <v>8349</v>
      </c>
      <c r="AA36" s="133">
        <v>2996.5580660000001</v>
      </c>
      <c r="AB36" s="133">
        <v>2586.5285479999998</v>
      </c>
      <c r="AC36" s="116"/>
      <c r="AD36" s="96">
        <v>40</v>
      </c>
      <c r="AE36" s="66">
        <v>1576.7217823333335</v>
      </c>
      <c r="AF36" s="115"/>
      <c r="AG36" s="96">
        <f>+K36+P36+U36+Y36+AD36</f>
        <v>34250</v>
      </c>
      <c r="AH36" s="96">
        <f>+K36+P36+U36+Z36</f>
        <v>32187</v>
      </c>
      <c r="AI36" s="66">
        <f>+L36+Q36+V36+AA36+AE36</f>
        <v>8938.2165123333343</v>
      </c>
      <c r="AJ36" s="66">
        <f>+M36+R36+W36+AB36</f>
        <v>6930.4195469999995</v>
      </c>
      <c r="AK36" s="11"/>
    </row>
    <row r="37" spans="1:37" s="22" customFormat="1" ht="81.75" customHeight="1" x14ac:dyDescent="0.25">
      <c r="A37" s="206"/>
      <c r="B37" s="209"/>
      <c r="C37" s="209"/>
      <c r="D37" s="241"/>
      <c r="E37" s="241"/>
      <c r="F37" s="18" t="s">
        <v>124</v>
      </c>
      <c r="G37" s="18" t="s">
        <v>114</v>
      </c>
      <c r="H37" s="239"/>
      <c r="I37" s="21"/>
      <c r="J37" s="15">
        <v>3492</v>
      </c>
      <c r="K37" s="15">
        <v>3517</v>
      </c>
      <c r="L37" s="15">
        <v>641.70847700000002</v>
      </c>
      <c r="M37" s="30">
        <v>622.55181300000004</v>
      </c>
      <c r="N37" s="23"/>
      <c r="O37" s="15">
        <v>4610</v>
      </c>
      <c r="P37" s="15">
        <v>4613</v>
      </c>
      <c r="Q37" s="30">
        <v>1489.0360880000001</v>
      </c>
      <c r="R37" s="30">
        <v>1489.0360880000001</v>
      </c>
      <c r="S37" s="115"/>
      <c r="T37" s="131">
        <v>350</v>
      </c>
      <c r="U37" s="134">
        <v>361</v>
      </c>
      <c r="V37" s="133">
        <v>409.733</v>
      </c>
      <c r="W37" s="135">
        <v>409.733</v>
      </c>
      <c r="X37" s="116"/>
      <c r="Y37" s="131">
        <v>75</v>
      </c>
      <c r="Z37" s="175">
        <v>47</v>
      </c>
      <c r="AA37" s="133">
        <v>352.40005100000002</v>
      </c>
      <c r="AB37" s="135">
        <v>92.854500000000002</v>
      </c>
      <c r="AC37" s="116"/>
      <c r="AD37" s="96">
        <v>44</v>
      </c>
      <c r="AE37" s="66">
        <v>1135.3067333333333</v>
      </c>
      <c r="AF37" s="115"/>
      <c r="AG37" s="96">
        <f t="shared" ref="AG37:AG38" si="5">+K37+P37+U37+Y37+AD37</f>
        <v>8610</v>
      </c>
      <c r="AH37" s="96">
        <f t="shared" ref="AH37:AH38" si="6">+K37+P37+U37+Z37</f>
        <v>8538</v>
      </c>
      <c r="AI37" s="66">
        <f t="shared" ref="AI37:AI38" si="7">+L37+Q37+V37+AA37+AE37</f>
        <v>4028.1843493333336</v>
      </c>
      <c r="AJ37" s="66">
        <f t="shared" ref="AJ37:AJ38" si="8">+M37+R37+W37+AB37</f>
        <v>2614.175401</v>
      </c>
      <c r="AK37" s="11"/>
    </row>
    <row r="38" spans="1:37" s="22" customFormat="1" ht="148.5" customHeight="1" x14ac:dyDescent="0.25">
      <c r="A38" s="207"/>
      <c r="B38" s="210"/>
      <c r="C38" s="210"/>
      <c r="D38" s="242"/>
      <c r="E38" s="242"/>
      <c r="F38" s="18" t="s">
        <v>52</v>
      </c>
      <c r="G38" s="18" t="s">
        <v>115</v>
      </c>
      <c r="H38" s="239"/>
      <c r="I38" s="21"/>
      <c r="J38" s="15">
        <v>28</v>
      </c>
      <c r="K38" s="15">
        <v>44</v>
      </c>
      <c r="L38" s="15">
        <v>981.58304599999997</v>
      </c>
      <c r="M38" s="30">
        <v>870.98047899999995</v>
      </c>
      <c r="N38" s="23"/>
      <c r="O38" s="15">
        <v>68</v>
      </c>
      <c r="P38" s="15">
        <v>68</v>
      </c>
      <c r="Q38" s="30">
        <v>900.72102400000006</v>
      </c>
      <c r="R38" s="30">
        <v>900.72102400000006</v>
      </c>
      <c r="S38" s="115"/>
      <c r="T38" s="131">
        <v>82</v>
      </c>
      <c r="U38" s="134">
        <v>82</v>
      </c>
      <c r="V38" s="136">
        <v>2098.7464380000001</v>
      </c>
      <c r="W38" s="137">
        <v>2098.7464380000001</v>
      </c>
      <c r="X38" s="120"/>
      <c r="Y38" s="131">
        <v>68</v>
      </c>
      <c r="Z38" s="175">
        <v>55</v>
      </c>
      <c r="AA38" s="136">
        <v>1431.1398830000001</v>
      </c>
      <c r="AB38" s="137">
        <v>1105.3755000000001</v>
      </c>
      <c r="AC38" s="120"/>
      <c r="AD38" s="96">
        <v>38</v>
      </c>
      <c r="AE38" s="66">
        <v>1523.1228183333333</v>
      </c>
      <c r="AF38" s="115"/>
      <c r="AG38" s="96">
        <f t="shared" si="5"/>
        <v>300</v>
      </c>
      <c r="AH38" s="96">
        <f t="shared" si="6"/>
        <v>249</v>
      </c>
      <c r="AI38" s="66">
        <f t="shared" si="7"/>
        <v>6935.3132093333334</v>
      </c>
      <c r="AJ38" s="66">
        <f t="shared" si="8"/>
        <v>4975.8234410000005</v>
      </c>
      <c r="AK38" s="11"/>
    </row>
    <row r="39" spans="1:37" s="52" customFormat="1" ht="15.75" x14ac:dyDescent="0.25">
      <c r="A39" s="183"/>
      <c r="B39" s="184" t="s">
        <v>55</v>
      </c>
      <c r="C39" s="184"/>
      <c r="D39" s="184"/>
      <c r="E39" s="184"/>
      <c r="F39" s="46"/>
      <c r="G39" s="46"/>
      <c r="H39" s="59"/>
      <c r="I39" s="49"/>
      <c r="J39" s="42"/>
      <c r="K39" s="42"/>
      <c r="L39" s="48">
        <f>SUM(L36:L38)</f>
        <v>2265</v>
      </c>
      <c r="M39" s="48">
        <f>SUM(M36:M38)</f>
        <v>2116.0841049999999</v>
      </c>
      <c r="N39" s="54"/>
      <c r="O39" s="42"/>
      <c r="P39" s="42"/>
      <c r="Q39" s="48">
        <f>SUM(Q36:Q38)</f>
        <v>4555.4460000000008</v>
      </c>
      <c r="R39" s="48">
        <f>SUM(R36:R38)</f>
        <v>4553.5569990000004</v>
      </c>
      <c r="T39" s="50"/>
      <c r="U39" s="50"/>
      <c r="V39" s="51">
        <f>SUM(V36:V38)</f>
        <v>4066.0187370000003</v>
      </c>
      <c r="W39" s="51">
        <f>SUM(W36:W38)</f>
        <v>4066.0187370000003</v>
      </c>
      <c r="Y39" s="50"/>
      <c r="Z39" s="50"/>
      <c r="AA39" s="51">
        <f>SUM(AA36:AA38)</f>
        <v>4780.098</v>
      </c>
      <c r="AB39" s="51">
        <f>SUM(AB36:AB38)</f>
        <v>3784.7585479999998</v>
      </c>
      <c r="AD39" s="50"/>
      <c r="AE39" s="51">
        <f>SUM(AE36:AE38)</f>
        <v>4235.1513340000001</v>
      </c>
      <c r="AG39" s="105"/>
      <c r="AH39" s="105"/>
      <c r="AI39" s="111">
        <f>SUM(AI36:AI38)</f>
        <v>19901.714071000002</v>
      </c>
      <c r="AJ39" s="111">
        <f>SUM(AJ36:AJ38)</f>
        <v>14520.418389</v>
      </c>
      <c r="AK39" s="11"/>
    </row>
    <row r="40" spans="1:37" s="22" customFormat="1" ht="85.5" customHeight="1" x14ac:dyDescent="0.25">
      <c r="A40" s="201" t="s">
        <v>28</v>
      </c>
      <c r="B40" s="197" t="s">
        <v>29</v>
      </c>
      <c r="C40" s="197" t="s">
        <v>102</v>
      </c>
      <c r="D40" s="235" t="s">
        <v>72</v>
      </c>
      <c r="E40" s="235" t="s">
        <v>95</v>
      </c>
      <c r="F40" s="18" t="s">
        <v>30</v>
      </c>
      <c r="G40" s="18" t="s">
        <v>116</v>
      </c>
      <c r="H40" s="239" t="s">
        <v>130</v>
      </c>
      <c r="I40" s="21"/>
      <c r="J40" s="15">
        <v>1001</v>
      </c>
      <c r="K40" s="15">
        <v>1001</v>
      </c>
      <c r="L40" s="155">
        <v>1768.5454580000001</v>
      </c>
      <c r="M40" s="156">
        <v>1356.4835599999999</v>
      </c>
      <c r="N40" s="23"/>
      <c r="O40" s="15">
        <v>1000</v>
      </c>
      <c r="P40" s="15">
        <v>690</v>
      </c>
      <c r="Q40" s="67">
        <v>3740.2209979999998</v>
      </c>
      <c r="R40" s="67">
        <v>3634.9599349999999</v>
      </c>
      <c r="S40" s="115"/>
      <c r="T40" s="15">
        <v>2500</v>
      </c>
      <c r="U40" s="138">
        <v>2500</v>
      </c>
      <c r="V40" s="139">
        <v>4639.3536190000004</v>
      </c>
      <c r="W40" s="140">
        <v>4639.3536190000004</v>
      </c>
      <c r="X40" s="120"/>
      <c r="Y40" s="15">
        <v>3000</v>
      </c>
      <c r="Z40" s="138">
        <v>353</v>
      </c>
      <c r="AA40" s="139">
        <v>10982.882675000001</v>
      </c>
      <c r="AB40" s="140">
        <v>5112.4823699999997</v>
      </c>
      <c r="AC40" s="120"/>
      <c r="AD40" s="96">
        <v>2809</v>
      </c>
      <c r="AE40" s="66">
        <v>2442</v>
      </c>
      <c r="AF40" s="115"/>
      <c r="AG40" s="96">
        <f>+K40+P40+U40+Y40+AD40</f>
        <v>10000</v>
      </c>
      <c r="AH40" s="96">
        <f>+K40+P40+U40+Z40</f>
        <v>4544</v>
      </c>
      <c r="AI40" s="66">
        <f>+L40+Q40+V40+AA40+AE40</f>
        <v>23573.00275</v>
      </c>
      <c r="AJ40" s="66">
        <f>+M40+R40+W40+AB40</f>
        <v>14743.279484000001</v>
      </c>
      <c r="AK40" s="11"/>
    </row>
    <row r="41" spans="1:37" s="22" customFormat="1" ht="81.75" customHeight="1" x14ac:dyDescent="0.25">
      <c r="A41" s="202"/>
      <c r="B41" s="204"/>
      <c r="C41" s="204"/>
      <c r="D41" s="236"/>
      <c r="E41" s="236"/>
      <c r="F41" s="18" t="s">
        <v>135</v>
      </c>
      <c r="G41" s="18" t="s">
        <v>117</v>
      </c>
      <c r="H41" s="239"/>
      <c r="I41" s="21"/>
      <c r="J41" s="15">
        <v>1</v>
      </c>
      <c r="K41" s="15">
        <v>1</v>
      </c>
      <c r="L41" s="155">
        <v>297.15548999999999</v>
      </c>
      <c r="M41" s="156">
        <v>266.11915499999998</v>
      </c>
      <c r="N41" s="23"/>
      <c r="O41" s="15">
        <v>3</v>
      </c>
      <c r="P41" s="15">
        <v>3</v>
      </c>
      <c r="Q41" s="67">
        <v>174.02986799999999</v>
      </c>
      <c r="R41" s="67">
        <v>54.207878000000001</v>
      </c>
      <c r="S41" s="115"/>
      <c r="T41" s="15">
        <v>1</v>
      </c>
      <c r="U41" s="138">
        <v>1</v>
      </c>
      <c r="V41" s="141">
        <v>2989.8527389999999</v>
      </c>
      <c r="W41" s="140">
        <v>2542.502939</v>
      </c>
      <c r="X41" s="120"/>
      <c r="Y41" s="15">
        <v>3</v>
      </c>
      <c r="Z41" s="138">
        <v>0</v>
      </c>
      <c r="AA41" s="141">
        <v>761.81629999999996</v>
      </c>
      <c r="AB41" s="140">
        <v>468.78035999999997</v>
      </c>
      <c r="AC41" s="120"/>
      <c r="AD41" s="96">
        <v>1</v>
      </c>
      <c r="AE41" s="66">
        <v>155.82866666666666</v>
      </c>
      <c r="AF41" s="115"/>
      <c r="AG41" s="96">
        <f t="shared" ref="AG41:AG42" si="9">+K41+P41+U41+Y41+AD41</f>
        <v>9</v>
      </c>
      <c r="AH41" s="96">
        <f t="shared" ref="AH41:AH42" si="10">+K41+P41+U41+Z41</f>
        <v>5</v>
      </c>
      <c r="AI41" s="66">
        <f t="shared" ref="AI41:AI42" si="11">+L41+Q41+V41+AA41+AE41</f>
        <v>4378.6830636666655</v>
      </c>
      <c r="AJ41" s="66">
        <f t="shared" ref="AJ41:AJ42" si="12">+M41+R41+W41+AB41</f>
        <v>3331.6103320000002</v>
      </c>
      <c r="AK41" s="11"/>
    </row>
    <row r="42" spans="1:37" ht="69" customHeight="1" x14ac:dyDescent="0.25">
      <c r="A42" s="203"/>
      <c r="B42" s="198"/>
      <c r="C42" s="198"/>
      <c r="D42" s="237"/>
      <c r="E42" s="237"/>
      <c r="F42" s="18" t="s">
        <v>32</v>
      </c>
      <c r="G42" s="18" t="s">
        <v>118</v>
      </c>
      <c r="H42" s="239"/>
      <c r="I42" s="14"/>
      <c r="J42" s="15">
        <v>3</v>
      </c>
      <c r="K42" s="15">
        <v>3</v>
      </c>
      <c r="L42" s="155">
        <v>1687.8340490000001</v>
      </c>
      <c r="M42" s="156">
        <v>1517.0851279999999</v>
      </c>
      <c r="N42" s="23"/>
      <c r="O42" s="15">
        <v>1</v>
      </c>
      <c r="P42" s="15">
        <v>0</v>
      </c>
      <c r="Q42" s="67">
        <v>2339.197948</v>
      </c>
      <c r="R42" s="67">
        <v>2288.7374009999999</v>
      </c>
      <c r="S42" s="115"/>
      <c r="T42" s="15">
        <v>1</v>
      </c>
      <c r="U42" s="138">
        <v>0</v>
      </c>
      <c r="V42" s="142">
        <v>2347.9296420000001</v>
      </c>
      <c r="W42" s="140">
        <v>2336.1418610000001</v>
      </c>
      <c r="X42" s="120"/>
      <c r="Y42" s="15">
        <v>4</v>
      </c>
      <c r="Z42" s="138">
        <v>0</v>
      </c>
      <c r="AA42" s="142">
        <v>2075.0948050000002</v>
      </c>
      <c r="AB42" s="140">
        <v>1362.6271429999999</v>
      </c>
      <c r="AC42" s="120"/>
      <c r="AD42" s="96">
        <v>0</v>
      </c>
      <c r="AE42" s="67">
        <v>0</v>
      </c>
      <c r="AF42" s="115"/>
      <c r="AG42" s="96">
        <f t="shared" si="9"/>
        <v>7</v>
      </c>
      <c r="AH42" s="96">
        <f t="shared" si="10"/>
        <v>3</v>
      </c>
      <c r="AI42" s="66">
        <f t="shared" si="11"/>
        <v>8450.0564439999998</v>
      </c>
      <c r="AJ42" s="66">
        <f t="shared" si="12"/>
        <v>7504.5915329999998</v>
      </c>
      <c r="AK42" s="11"/>
    </row>
    <row r="43" spans="1:37" s="6" customFormat="1" ht="15.75" x14ac:dyDescent="0.25">
      <c r="A43" s="55"/>
      <c r="B43" s="56" t="s">
        <v>56</v>
      </c>
      <c r="C43" s="56"/>
      <c r="D43" s="56"/>
      <c r="E43" s="56"/>
      <c r="F43" s="46"/>
      <c r="G43" s="46"/>
      <c r="H43" s="59"/>
      <c r="I43" s="41"/>
      <c r="J43" s="42"/>
      <c r="K43" s="42"/>
      <c r="L43" s="43">
        <f>SUM(L40:L42)</f>
        <v>3753.5349970000002</v>
      </c>
      <c r="M43" s="43">
        <f>SUM(M40:M42)</f>
        <v>3139.6878429999997</v>
      </c>
      <c r="N43" s="54"/>
      <c r="O43" s="42"/>
      <c r="P43" s="42"/>
      <c r="Q43" s="43">
        <f>SUM(Q40:Q42)</f>
        <v>6253.4488139999994</v>
      </c>
      <c r="R43" s="43">
        <f>SUM(R40:R42)</f>
        <v>5977.9052140000003</v>
      </c>
      <c r="T43" s="42"/>
      <c r="U43" s="42"/>
      <c r="V43" s="43">
        <f>SUM(V40:V42)</f>
        <v>9977.1360000000004</v>
      </c>
      <c r="W43" s="43">
        <f>SUM(W40:W42)</f>
        <v>9517.9984189999996</v>
      </c>
      <c r="Y43" s="42"/>
      <c r="Z43" s="42"/>
      <c r="AA43" s="43">
        <f>SUM(AA40:AA42)</f>
        <v>13819.793780000002</v>
      </c>
      <c r="AB43" s="43">
        <f>SUM(AB40:AB42)</f>
        <v>6943.8898729999992</v>
      </c>
      <c r="AD43" s="42"/>
      <c r="AE43" s="43">
        <f>SUM(AE40:AE42)</f>
        <v>2597.8286666666668</v>
      </c>
      <c r="AG43" s="105"/>
      <c r="AH43" s="105"/>
      <c r="AI43" s="68">
        <f>SUM(AI40:AI42)</f>
        <v>36401.742257666665</v>
      </c>
      <c r="AJ43" s="68">
        <f>SUM(AJ40:AJ42)</f>
        <v>25579.481349000002</v>
      </c>
      <c r="AK43" s="11"/>
    </row>
    <row r="44" spans="1:37" s="6" customFormat="1" ht="15.75" x14ac:dyDescent="0.25">
      <c r="A44" s="57"/>
      <c r="B44" s="58"/>
      <c r="C44" s="58"/>
      <c r="D44" s="58"/>
      <c r="E44" s="58"/>
      <c r="F44" s="59"/>
      <c r="G44" s="59"/>
      <c r="H44" s="59"/>
      <c r="I44" s="41"/>
      <c r="J44" s="60"/>
      <c r="K44" s="60"/>
      <c r="L44" s="61"/>
      <c r="M44" s="61"/>
      <c r="N44" s="44"/>
      <c r="O44" s="60"/>
      <c r="P44" s="60"/>
      <c r="Q44" s="61"/>
      <c r="R44" s="61"/>
      <c r="T44" s="60"/>
      <c r="U44" s="60"/>
      <c r="V44" s="61"/>
      <c r="W44" s="61"/>
      <c r="Y44" s="60"/>
      <c r="Z44" s="60"/>
      <c r="AA44" s="61"/>
      <c r="AB44" s="61"/>
      <c r="AD44" s="60"/>
      <c r="AE44" s="61"/>
      <c r="AG44" s="108"/>
      <c r="AH44" s="108"/>
      <c r="AI44" s="63"/>
      <c r="AJ44" s="63"/>
      <c r="AK44" s="109"/>
    </row>
    <row r="45" spans="1:37" x14ac:dyDescent="0.25">
      <c r="B45" s="117"/>
      <c r="C45" s="117"/>
      <c r="D45" s="117"/>
      <c r="E45" s="117"/>
      <c r="AD45" s="28"/>
    </row>
    <row r="46" spans="1:37" x14ac:dyDescent="0.25">
      <c r="A46" s="6" t="s">
        <v>33</v>
      </c>
      <c r="B46" s="6" t="s">
        <v>34</v>
      </c>
      <c r="C46" s="6"/>
      <c r="D46" s="6"/>
      <c r="E46" s="6"/>
      <c r="F46" s="7"/>
      <c r="G46" s="7"/>
      <c r="H46" s="7"/>
      <c r="I46" s="8"/>
      <c r="J46" s="7"/>
      <c r="K46" s="7"/>
      <c r="L46" s="7"/>
      <c r="M46" s="7"/>
      <c r="N46" s="8"/>
      <c r="O46" s="7"/>
      <c r="P46" s="7"/>
      <c r="Q46" s="7"/>
      <c r="R46" s="7"/>
      <c r="T46" s="7"/>
      <c r="U46" s="7"/>
      <c r="V46" s="7"/>
      <c r="W46" s="7"/>
      <c r="Y46" s="7"/>
      <c r="Z46" s="7"/>
      <c r="AA46" s="7"/>
      <c r="AB46" s="7"/>
      <c r="AD46" s="7"/>
      <c r="AE46" s="7"/>
      <c r="AG46" s="104"/>
      <c r="AH46" s="104"/>
      <c r="AI46" s="104"/>
    </row>
    <row r="47" spans="1:37" x14ac:dyDescent="0.25">
      <c r="A47" s="9">
        <v>42</v>
      </c>
      <c r="B47" s="6" t="s">
        <v>35</v>
      </c>
      <c r="C47" s="6"/>
      <c r="D47" s="6"/>
      <c r="E47" s="6"/>
      <c r="F47" s="7"/>
      <c r="G47" s="7"/>
      <c r="H47" s="7"/>
      <c r="I47" s="8"/>
      <c r="J47" s="7"/>
      <c r="K47" s="7"/>
      <c r="L47" s="7"/>
      <c r="M47" s="7"/>
      <c r="N47" s="8"/>
      <c r="O47" s="7"/>
      <c r="P47" s="7"/>
      <c r="Q47" s="7"/>
      <c r="R47" s="7"/>
      <c r="T47" s="7"/>
      <c r="U47" s="7"/>
      <c r="V47" s="7"/>
      <c r="W47" s="7"/>
      <c r="Y47" s="7"/>
      <c r="Z47" s="7"/>
      <c r="AA47" s="7"/>
      <c r="AB47" s="7"/>
      <c r="AD47" s="7"/>
      <c r="AE47" s="7"/>
      <c r="AG47" s="104"/>
      <c r="AH47" s="104"/>
      <c r="AI47" s="104"/>
    </row>
    <row r="48" spans="1:37" x14ac:dyDescent="0.25">
      <c r="A48" s="9"/>
      <c r="B48" s="6"/>
      <c r="C48" s="6"/>
      <c r="D48" s="6"/>
      <c r="E48" s="6"/>
      <c r="F48" s="7"/>
      <c r="G48" s="7"/>
      <c r="H48" s="7"/>
      <c r="I48" s="8"/>
      <c r="J48" s="7"/>
      <c r="K48" s="7"/>
      <c r="L48" s="7"/>
      <c r="M48" s="7"/>
      <c r="N48" s="8"/>
      <c r="O48" s="7"/>
      <c r="P48" s="7"/>
      <c r="Q48" s="7"/>
      <c r="R48" s="7"/>
      <c r="T48" s="7"/>
      <c r="U48" s="7"/>
      <c r="V48" s="7"/>
      <c r="W48" s="7"/>
      <c r="Y48" s="7"/>
      <c r="Z48" s="7"/>
      <c r="AA48" s="7"/>
      <c r="AB48" s="7"/>
      <c r="AD48" s="7"/>
      <c r="AE48" s="7"/>
      <c r="AG48" s="104"/>
      <c r="AH48" s="104"/>
      <c r="AI48" s="104"/>
    </row>
    <row r="49" spans="1:37" s="11" customFormat="1" ht="15" customHeight="1" x14ac:dyDescent="0.25">
      <c r="A49" s="189" t="s">
        <v>2</v>
      </c>
      <c r="B49" s="189" t="s">
        <v>3</v>
      </c>
      <c r="C49" s="232" t="s">
        <v>99</v>
      </c>
      <c r="D49" s="194" t="s">
        <v>68</v>
      </c>
      <c r="E49" s="232" t="s">
        <v>92</v>
      </c>
      <c r="F49" s="189" t="s">
        <v>19</v>
      </c>
      <c r="G49" s="234" t="s">
        <v>104</v>
      </c>
      <c r="H49" s="234" t="s">
        <v>129</v>
      </c>
      <c r="I49" s="10"/>
      <c r="J49" s="189">
        <v>2016</v>
      </c>
      <c r="K49" s="189"/>
      <c r="L49" s="189"/>
      <c r="M49" s="189"/>
      <c r="N49" s="10"/>
      <c r="O49" s="189">
        <v>2017</v>
      </c>
      <c r="P49" s="189"/>
      <c r="Q49" s="189"/>
      <c r="R49" s="189"/>
      <c r="T49" s="189">
        <v>2018</v>
      </c>
      <c r="U49" s="189"/>
      <c r="V49" s="189"/>
      <c r="W49" s="189"/>
      <c r="Y49" s="189">
        <v>2019</v>
      </c>
      <c r="Z49" s="189"/>
      <c r="AA49" s="189"/>
      <c r="AB49" s="189"/>
      <c r="AD49" s="189">
        <v>2020</v>
      </c>
      <c r="AE49" s="189"/>
      <c r="AG49" s="230" t="s">
        <v>20</v>
      </c>
      <c r="AH49" s="231"/>
      <c r="AI49" s="231"/>
      <c r="AJ49" s="231"/>
      <c r="AK49" s="109"/>
    </row>
    <row r="50" spans="1:37" s="11" customFormat="1" ht="16.5" customHeight="1" x14ac:dyDescent="0.25">
      <c r="A50" s="189"/>
      <c r="B50" s="189"/>
      <c r="C50" s="217"/>
      <c r="D50" s="195"/>
      <c r="E50" s="217"/>
      <c r="F50" s="189"/>
      <c r="G50" s="234"/>
      <c r="H50" s="234"/>
      <c r="I50" s="10"/>
      <c r="J50" s="188" t="s">
        <v>4</v>
      </c>
      <c r="K50" s="188"/>
      <c r="L50" s="188" t="s">
        <v>62</v>
      </c>
      <c r="M50" s="188"/>
      <c r="N50" s="10"/>
      <c r="O50" s="188" t="s">
        <v>6</v>
      </c>
      <c r="P50" s="188"/>
      <c r="Q50" s="188" t="s">
        <v>8</v>
      </c>
      <c r="R50" s="188"/>
      <c r="T50" s="188" t="s">
        <v>7</v>
      </c>
      <c r="U50" s="188"/>
      <c r="V50" s="188" t="s">
        <v>8</v>
      </c>
      <c r="W50" s="188"/>
      <c r="Y50" s="188" t="s">
        <v>7</v>
      </c>
      <c r="Z50" s="188"/>
      <c r="AA50" s="188" t="s">
        <v>8</v>
      </c>
      <c r="AB50" s="188"/>
      <c r="AD50" s="192" t="s">
        <v>7</v>
      </c>
      <c r="AE50" s="192" t="s">
        <v>8</v>
      </c>
      <c r="AG50" s="228" t="s">
        <v>6</v>
      </c>
      <c r="AH50" s="228" t="s">
        <v>67</v>
      </c>
      <c r="AI50" s="228" t="s">
        <v>8</v>
      </c>
      <c r="AJ50" s="228" t="s">
        <v>5</v>
      </c>
      <c r="AK50" s="109"/>
    </row>
    <row r="51" spans="1:37" s="11" customFormat="1" ht="33" x14ac:dyDescent="0.25">
      <c r="A51" s="189"/>
      <c r="B51" s="189"/>
      <c r="C51" s="233"/>
      <c r="D51" s="196"/>
      <c r="E51" s="233"/>
      <c r="F51" s="189"/>
      <c r="G51" s="234"/>
      <c r="H51" s="234"/>
      <c r="I51" s="12"/>
      <c r="J51" s="65" t="s">
        <v>60</v>
      </c>
      <c r="K51" s="181" t="s">
        <v>61</v>
      </c>
      <c r="L51" s="65" t="s">
        <v>63</v>
      </c>
      <c r="M51" s="181" t="s">
        <v>64</v>
      </c>
      <c r="N51" s="12"/>
      <c r="O51" s="65" t="s">
        <v>60</v>
      </c>
      <c r="P51" s="181" t="s">
        <v>61</v>
      </c>
      <c r="Q51" s="65" t="s">
        <v>63</v>
      </c>
      <c r="R51" s="181" t="s">
        <v>64</v>
      </c>
      <c r="T51" s="65" t="s">
        <v>60</v>
      </c>
      <c r="U51" s="181" t="s">
        <v>61</v>
      </c>
      <c r="V51" s="65" t="s">
        <v>63</v>
      </c>
      <c r="W51" s="181" t="s">
        <v>64</v>
      </c>
      <c r="Y51" s="181" t="s">
        <v>60</v>
      </c>
      <c r="Z51" s="181" t="s">
        <v>61</v>
      </c>
      <c r="AA51" s="181" t="s">
        <v>65</v>
      </c>
      <c r="AB51" s="181" t="s">
        <v>64</v>
      </c>
      <c r="AD51" s="193"/>
      <c r="AE51" s="193"/>
      <c r="AG51" s="229"/>
      <c r="AH51" s="229"/>
      <c r="AI51" s="229"/>
      <c r="AJ51" s="229"/>
      <c r="AK51" s="109"/>
    </row>
    <row r="52" spans="1:37" ht="87.75" customHeight="1" x14ac:dyDescent="0.25">
      <c r="A52" s="199" t="s">
        <v>36</v>
      </c>
      <c r="B52" s="197" t="s">
        <v>37</v>
      </c>
      <c r="C52" s="197" t="s">
        <v>103</v>
      </c>
      <c r="D52" s="235" t="s">
        <v>73</v>
      </c>
      <c r="E52" s="235" t="s">
        <v>128</v>
      </c>
      <c r="F52" s="38" t="s">
        <v>38</v>
      </c>
      <c r="G52" s="38" t="s">
        <v>119</v>
      </c>
      <c r="H52" s="114" t="s">
        <v>131</v>
      </c>
      <c r="I52" s="14"/>
      <c r="J52" s="26">
        <v>1</v>
      </c>
      <c r="K52" s="152">
        <v>1</v>
      </c>
      <c r="L52" s="145">
        <v>347.471</v>
      </c>
      <c r="M52" s="145">
        <v>347.20105100000001</v>
      </c>
      <c r="N52" s="23"/>
      <c r="O52" s="26">
        <v>1</v>
      </c>
      <c r="P52" s="152">
        <v>1</v>
      </c>
      <c r="Q52" s="145">
        <v>458.18902800000001</v>
      </c>
      <c r="R52" s="145">
        <v>456.22236099999998</v>
      </c>
      <c r="S52" s="115"/>
      <c r="T52" s="143">
        <v>1</v>
      </c>
      <c r="U52" s="144">
        <v>0.99999999999999989</v>
      </c>
      <c r="V52" s="145">
        <v>893.28465000000006</v>
      </c>
      <c r="W52" s="145">
        <v>789.83586700000001</v>
      </c>
      <c r="X52" s="116"/>
      <c r="Y52" s="143">
        <v>1</v>
      </c>
      <c r="Z52" s="176">
        <v>0.63300000000000001</v>
      </c>
      <c r="AA52" s="145">
        <v>590.21169999999995</v>
      </c>
      <c r="AB52" s="145">
        <v>590.21169999999995</v>
      </c>
      <c r="AC52" s="116"/>
      <c r="AD52" s="169">
        <v>1</v>
      </c>
      <c r="AE52" s="67">
        <v>381.45981262820516</v>
      </c>
      <c r="AF52" s="115"/>
      <c r="AG52" s="168">
        <v>1</v>
      </c>
      <c r="AH52" s="166">
        <f>+(K52+P52+U52+Z52)/5</f>
        <v>0.72660000000000002</v>
      </c>
      <c r="AI52" s="66">
        <f>+L52+Q52+V52+AA52+AE52</f>
        <v>2670.6161906282055</v>
      </c>
      <c r="AJ52" s="66">
        <f>+M52+R52+W52+AB52</f>
        <v>2183.4709789999997</v>
      </c>
    </row>
    <row r="53" spans="1:37" ht="92.25" customHeight="1" x14ac:dyDescent="0.25">
      <c r="A53" s="200"/>
      <c r="B53" s="198"/>
      <c r="C53" s="198"/>
      <c r="D53" s="237"/>
      <c r="E53" s="237"/>
      <c r="F53" s="38" t="s">
        <v>39</v>
      </c>
      <c r="G53" s="38" t="s">
        <v>120</v>
      </c>
      <c r="H53" s="114" t="s">
        <v>132</v>
      </c>
      <c r="I53" s="14"/>
      <c r="J53" s="26">
        <v>1</v>
      </c>
      <c r="K53" s="26">
        <v>1</v>
      </c>
      <c r="L53" s="145">
        <v>16.529</v>
      </c>
      <c r="M53" s="145">
        <v>7.36</v>
      </c>
      <c r="N53" s="23"/>
      <c r="O53" s="26">
        <v>1</v>
      </c>
      <c r="P53" s="152">
        <v>1</v>
      </c>
      <c r="Q53" s="145">
        <v>51.500971999999997</v>
      </c>
      <c r="R53" s="145">
        <v>51.344999999999999</v>
      </c>
      <c r="S53" s="115"/>
      <c r="T53" s="143">
        <v>1</v>
      </c>
      <c r="U53" s="146">
        <v>1.0001500000000001</v>
      </c>
      <c r="V53" s="145">
        <v>93.776349999999994</v>
      </c>
      <c r="W53" s="145">
        <v>93.776349999999994</v>
      </c>
      <c r="X53" s="116"/>
      <c r="Y53" s="143">
        <v>1</v>
      </c>
      <c r="Z53" s="176">
        <v>0.66800000000000004</v>
      </c>
      <c r="AA53" s="145">
        <v>101.40349999999999</v>
      </c>
      <c r="AB53" s="145">
        <v>101.40349999999999</v>
      </c>
      <c r="AC53" s="116"/>
      <c r="AD53" s="169">
        <v>1</v>
      </c>
      <c r="AE53" s="67">
        <v>1.4168540384615385</v>
      </c>
      <c r="AF53" s="115"/>
      <c r="AG53" s="168">
        <v>1</v>
      </c>
      <c r="AH53" s="166">
        <f>+(K53+P53+U53+Z53)/5</f>
        <v>0.73363</v>
      </c>
      <c r="AI53" s="66">
        <f>+L53+Q53+V53+AA53+AE53</f>
        <v>264.62667603846154</v>
      </c>
      <c r="AJ53" s="66">
        <f>+M53+R53+W53+AB53</f>
        <v>253.88484999999997</v>
      </c>
    </row>
    <row r="54" spans="1:37" s="6" customFormat="1" ht="15.75" x14ac:dyDescent="0.25">
      <c r="A54" s="55"/>
      <c r="B54" s="56" t="s">
        <v>57</v>
      </c>
      <c r="C54" s="56"/>
      <c r="D54" s="56"/>
      <c r="E54" s="56"/>
      <c r="F54" s="46"/>
      <c r="G54" s="46"/>
      <c r="H54" s="59"/>
      <c r="I54" s="41"/>
      <c r="J54" s="42"/>
      <c r="K54" s="42"/>
      <c r="L54" s="43">
        <f>SUM(L52:L53)</f>
        <v>364</v>
      </c>
      <c r="M54" s="43">
        <f>SUM(M52:M53)</f>
        <v>354.56105100000002</v>
      </c>
      <c r="N54" s="54"/>
      <c r="O54" s="42"/>
      <c r="P54" s="42"/>
      <c r="Q54" s="43">
        <f>SUM(Q52:Q53)</f>
        <v>509.69</v>
      </c>
      <c r="R54" s="43">
        <f>SUM(R52:R53)</f>
        <v>507.56736100000001</v>
      </c>
      <c r="T54" s="50"/>
      <c r="U54" s="172"/>
      <c r="V54" s="118">
        <f>SUM(V52:V53)</f>
        <v>987.06100000000004</v>
      </c>
      <c r="W54" s="118">
        <f>SUM(W52:W53)</f>
        <v>883.61221699999999</v>
      </c>
      <c r="Y54" s="50"/>
      <c r="Z54" s="172"/>
      <c r="AA54" s="118">
        <f>SUM(AA52:AA53)</f>
        <v>691.61519999999996</v>
      </c>
      <c r="AB54" s="118">
        <f>SUM(AB52:AB53)</f>
        <v>691.61519999999996</v>
      </c>
      <c r="AC54" s="170"/>
      <c r="AD54" s="42"/>
      <c r="AE54" s="43">
        <f>SUM(AE52:AE53)</f>
        <v>382.87666666666672</v>
      </c>
      <c r="AF54" s="170"/>
      <c r="AG54" s="105"/>
      <c r="AH54" s="105"/>
      <c r="AI54" s="68">
        <f>SUM(AI52:AI53)</f>
        <v>2935.2428666666669</v>
      </c>
      <c r="AJ54" s="68">
        <f>SUM(AJ52:AJ53)</f>
        <v>2437.3558289999996</v>
      </c>
      <c r="AK54" s="109"/>
    </row>
    <row r="55" spans="1:37" s="6" customFormat="1" ht="15.75" x14ac:dyDescent="0.25">
      <c r="A55" s="57"/>
      <c r="B55" s="58"/>
      <c r="C55" s="58"/>
      <c r="D55" s="58"/>
      <c r="E55" s="58"/>
      <c r="F55" s="59"/>
      <c r="G55" s="59"/>
      <c r="H55" s="59"/>
      <c r="I55" s="41"/>
      <c r="J55" s="60"/>
      <c r="K55" s="60"/>
      <c r="L55" s="61"/>
      <c r="M55" s="61"/>
      <c r="N55" s="44"/>
      <c r="O55" s="60"/>
      <c r="P55" s="60"/>
      <c r="Q55" s="61"/>
      <c r="R55" s="61"/>
      <c r="T55" s="60"/>
      <c r="U55" s="60"/>
      <c r="V55" s="60"/>
      <c r="W55" s="60"/>
      <c r="Y55" s="60"/>
      <c r="Z55" s="60"/>
      <c r="AA55" s="60"/>
      <c r="AB55" s="60"/>
      <c r="AD55" s="60"/>
      <c r="AE55" s="61"/>
      <c r="AG55" s="108"/>
      <c r="AH55" s="108"/>
      <c r="AI55" s="63"/>
      <c r="AJ55" s="109"/>
      <c r="AK55" s="109"/>
    </row>
    <row r="56" spans="1:37" x14ac:dyDescent="0.25">
      <c r="A56" s="6" t="s">
        <v>33</v>
      </c>
      <c r="B56" s="6" t="s">
        <v>34</v>
      </c>
      <c r="C56" s="6"/>
      <c r="D56" s="6"/>
      <c r="E56" s="6"/>
      <c r="F56" s="7"/>
      <c r="G56" s="7"/>
      <c r="H56" s="7"/>
      <c r="I56" s="8"/>
      <c r="J56" s="7"/>
      <c r="K56" s="7"/>
      <c r="L56" s="7"/>
      <c r="M56" s="7"/>
      <c r="N56" s="8"/>
      <c r="O56" s="7"/>
      <c r="P56" s="7"/>
      <c r="Q56" s="7"/>
      <c r="R56" s="7"/>
      <c r="T56" s="7"/>
      <c r="U56" s="7"/>
      <c r="V56" s="100"/>
      <c r="W56" s="100"/>
      <c r="Y56" s="7"/>
      <c r="Z56" s="7"/>
      <c r="AA56" s="100"/>
      <c r="AB56" s="100"/>
      <c r="AD56" s="7"/>
      <c r="AE56" s="7"/>
      <c r="AG56" s="104"/>
      <c r="AH56" s="104"/>
      <c r="AI56" s="104"/>
    </row>
    <row r="57" spans="1:37" x14ac:dyDescent="0.25">
      <c r="A57" s="9">
        <v>43</v>
      </c>
      <c r="B57" s="6" t="s">
        <v>41</v>
      </c>
      <c r="C57" s="6"/>
      <c r="D57" s="6"/>
      <c r="E57" s="6"/>
      <c r="F57" s="7"/>
      <c r="G57" s="7"/>
      <c r="H57" s="7"/>
      <c r="I57" s="8"/>
      <c r="J57" s="7"/>
      <c r="K57" s="7"/>
      <c r="L57" s="7"/>
      <c r="M57" s="7"/>
      <c r="N57" s="8"/>
      <c r="O57" s="7"/>
      <c r="P57" s="7"/>
      <c r="Q57" s="7"/>
      <c r="R57" s="7"/>
      <c r="T57" s="7"/>
      <c r="U57" s="7"/>
      <c r="V57" s="7"/>
      <c r="W57" s="7"/>
      <c r="Y57" s="7"/>
      <c r="Z57" s="7"/>
      <c r="AA57" s="7"/>
      <c r="AB57" s="7"/>
      <c r="AD57" s="7"/>
      <c r="AE57" s="7"/>
      <c r="AG57" s="104"/>
      <c r="AH57" s="104"/>
      <c r="AI57" s="104"/>
    </row>
    <row r="58" spans="1:37" s="11" customFormat="1" ht="15" customHeight="1" x14ac:dyDescent="0.25">
      <c r="A58" s="189" t="s">
        <v>2</v>
      </c>
      <c r="B58" s="189" t="s">
        <v>3</v>
      </c>
      <c r="C58" s="232" t="s">
        <v>99</v>
      </c>
      <c r="D58" s="194" t="s">
        <v>68</v>
      </c>
      <c r="E58" s="232" t="s">
        <v>92</v>
      </c>
      <c r="F58" s="189" t="s">
        <v>19</v>
      </c>
      <c r="G58" s="234" t="s">
        <v>104</v>
      </c>
      <c r="H58" s="234" t="s">
        <v>129</v>
      </c>
      <c r="I58" s="10"/>
      <c r="J58" s="189">
        <v>2016</v>
      </c>
      <c r="K58" s="189"/>
      <c r="L58" s="189"/>
      <c r="M58" s="189"/>
      <c r="N58" s="10"/>
      <c r="O58" s="189">
        <v>2017</v>
      </c>
      <c r="P58" s="189"/>
      <c r="Q58" s="189"/>
      <c r="R58" s="189"/>
      <c r="T58" s="189">
        <v>2018</v>
      </c>
      <c r="U58" s="189"/>
      <c r="V58" s="189"/>
      <c r="W58" s="189"/>
      <c r="Y58" s="189">
        <v>2019</v>
      </c>
      <c r="Z58" s="189"/>
      <c r="AA58" s="189"/>
      <c r="AB58" s="189"/>
      <c r="AD58" s="189">
        <v>2020</v>
      </c>
      <c r="AE58" s="189"/>
      <c r="AG58" s="230" t="s">
        <v>20</v>
      </c>
      <c r="AH58" s="231"/>
      <c r="AI58" s="231"/>
      <c r="AJ58" s="231"/>
      <c r="AK58" s="109"/>
    </row>
    <row r="59" spans="1:37" s="11" customFormat="1" ht="16.5" customHeight="1" x14ac:dyDescent="0.25">
      <c r="A59" s="189"/>
      <c r="B59" s="189"/>
      <c r="C59" s="217"/>
      <c r="D59" s="195"/>
      <c r="E59" s="217"/>
      <c r="F59" s="189"/>
      <c r="G59" s="234"/>
      <c r="H59" s="234"/>
      <c r="I59" s="10"/>
      <c r="J59" s="188" t="s">
        <v>4</v>
      </c>
      <c r="K59" s="188"/>
      <c r="L59" s="188" t="s">
        <v>62</v>
      </c>
      <c r="M59" s="188"/>
      <c r="N59" s="10"/>
      <c r="O59" s="188" t="s">
        <v>6</v>
      </c>
      <c r="P59" s="188"/>
      <c r="Q59" s="188" t="s">
        <v>8</v>
      </c>
      <c r="R59" s="188"/>
      <c r="T59" s="188" t="s">
        <v>7</v>
      </c>
      <c r="U59" s="188"/>
      <c r="V59" s="188" t="s">
        <v>8</v>
      </c>
      <c r="W59" s="188"/>
      <c r="Y59" s="188" t="s">
        <v>7</v>
      </c>
      <c r="Z59" s="188"/>
      <c r="AA59" s="188" t="s">
        <v>8</v>
      </c>
      <c r="AB59" s="188"/>
      <c r="AD59" s="192" t="s">
        <v>7</v>
      </c>
      <c r="AE59" s="192" t="s">
        <v>8</v>
      </c>
      <c r="AG59" s="228" t="s">
        <v>6</v>
      </c>
      <c r="AH59" s="228" t="s">
        <v>67</v>
      </c>
      <c r="AI59" s="228" t="s">
        <v>8</v>
      </c>
      <c r="AJ59" s="228" t="s">
        <v>5</v>
      </c>
      <c r="AK59" s="109"/>
    </row>
    <row r="60" spans="1:37" s="11" customFormat="1" ht="33" x14ac:dyDescent="0.25">
      <c r="A60" s="189"/>
      <c r="B60" s="189"/>
      <c r="C60" s="233"/>
      <c r="D60" s="196"/>
      <c r="E60" s="233"/>
      <c r="F60" s="189"/>
      <c r="G60" s="234"/>
      <c r="H60" s="234"/>
      <c r="I60" s="12"/>
      <c r="J60" s="65" t="s">
        <v>60</v>
      </c>
      <c r="K60" s="181" t="s">
        <v>61</v>
      </c>
      <c r="L60" s="65" t="s">
        <v>63</v>
      </c>
      <c r="M60" s="181" t="s">
        <v>64</v>
      </c>
      <c r="N60" s="12"/>
      <c r="O60" s="65" t="s">
        <v>60</v>
      </c>
      <c r="P60" s="181" t="s">
        <v>61</v>
      </c>
      <c r="Q60" s="65" t="s">
        <v>63</v>
      </c>
      <c r="R60" s="181" t="s">
        <v>64</v>
      </c>
      <c r="T60" s="65" t="s">
        <v>60</v>
      </c>
      <c r="U60" s="181" t="s">
        <v>61</v>
      </c>
      <c r="V60" s="65" t="s">
        <v>63</v>
      </c>
      <c r="W60" s="181" t="s">
        <v>64</v>
      </c>
      <c r="Y60" s="181" t="s">
        <v>60</v>
      </c>
      <c r="Z60" s="181" t="s">
        <v>61</v>
      </c>
      <c r="AA60" s="181" t="s">
        <v>65</v>
      </c>
      <c r="AB60" s="181" t="s">
        <v>64</v>
      </c>
      <c r="AD60" s="193"/>
      <c r="AE60" s="193"/>
      <c r="AG60" s="229"/>
      <c r="AH60" s="229"/>
      <c r="AI60" s="229"/>
      <c r="AJ60" s="229"/>
      <c r="AK60" s="109"/>
    </row>
    <row r="61" spans="1:37" ht="110.25" customHeight="1" x14ac:dyDescent="0.25">
      <c r="A61" s="199" t="s">
        <v>40</v>
      </c>
      <c r="B61" s="197" t="s">
        <v>13</v>
      </c>
      <c r="C61" s="197" t="s">
        <v>103</v>
      </c>
      <c r="D61" s="197" t="s">
        <v>74</v>
      </c>
      <c r="E61" s="235" t="s">
        <v>144</v>
      </c>
      <c r="F61" s="38" t="s">
        <v>42</v>
      </c>
      <c r="G61" s="38" t="s">
        <v>121</v>
      </c>
      <c r="H61" s="38" t="s">
        <v>133</v>
      </c>
      <c r="I61" s="14"/>
      <c r="J61" s="26">
        <v>1</v>
      </c>
      <c r="K61" s="157">
        <v>1</v>
      </c>
      <c r="L61" s="158">
        <v>79.868080000000006</v>
      </c>
      <c r="M61" s="159">
        <v>79.868080000000006</v>
      </c>
      <c r="N61" s="23"/>
      <c r="O61" s="26">
        <v>1</v>
      </c>
      <c r="P61" s="152">
        <v>1</v>
      </c>
      <c r="Q61" s="158">
        <v>1390.5904169999999</v>
      </c>
      <c r="R61" s="158">
        <v>1381.3593840000001</v>
      </c>
      <c r="S61" s="115"/>
      <c r="T61" s="147">
        <v>1</v>
      </c>
      <c r="U61" s="148">
        <v>0.99999999999999978</v>
      </c>
      <c r="V61" s="149">
        <v>2333.6725929999998</v>
      </c>
      <c r="W61" s="149">
        <v>2327.2133119999999</v>
      </c>
      <c r="X61" s="116"/>
      <c r="Y61" s="147">
        <v>1</v>
      </c>
      <c r="Z61" s="148">
        <v>0.58924489795918367</v>
      </c>
      <c r="AA61" s="145">
        <v>5547.2757600000004</v>
      </c>
      <c r="AB61" s="145">
        <v>5147.7395610000003</v>
      </c>
      <c r="AC61" s="116"/>
      <c r="AD61" s="169">
        <v>1</v>
      </c>
      <c r="AE61" s="67">
        <v>68.608071733787725</v>
      </c>
      <c r="AF61" s="115"/>
      <c r="AG61" s="128">
        <v>1</v>
      </c>
      <c r="AH61" s="167">
        <f>+(K61+P61+U61+Z61)/5</f>
        <v>0.7178489795918368</v>
      </c>
      <c r="AI61" s="66">
        <f>+L61+Q61+V61+AA61+AE61</f>
        <v>9420.0149217337876</v>
      </c>
      <c r="AJ61" s="66">
        <f>+M61+R61+W61+AB61</f>
        <v>8936.1803369999998</v>
      </c>
    </row>
    <row r="62" spans="1:37" ht="110.25" customHeight="1" x14ac:dyDescent="0.25">
      <c r="A62" s="238"/>
      <c r="B62" s="204"/>
      <c r="C62" s="204"/>
      <c r="D62" s="204"/>
      <c r="E62" s="236"/>
      <c r="F62" s="38" t="s">
        <v>43</v>
      </c>
      <c r="G62" s="38" t="s">
        <v>122</v>
      </c>
      <c r="H62" s="38" t="s">
        <v>132</v>
      </c>
      <c r="I62" s="14"/>
      <c r="J62" s="26">
        <v>1</v>
      </c>
      <c r="K62" s="95">
        <v>1</v>
      </c>
      <c r="L62" s="160">
        <v>2471.2683010000001</v>
      </c>
      <c r="M62" s="159">
        <v>2397.7366740000002</v>
      </c>
      <c r="N62" s="23"/>
      <c r="O62" s="26">
        <v>1</v>
      </c>
      <c r="P62" s="154">
        <v>0.99390000000000001</v>
      </c>
      <c r="Q62" s="158">
        <v>5900.5469130000001</v>
      </c>
      <c r="R62" s="158">
        <v>5574.7518339999997</v>
      </c>
      <c r="S62" s="115"/>
      <c r="T62" s="147">
        <v>1</v>
      </c>
      <c r="U62" s="148">
        <v>1</v>
      </c>
      <c r="V62" s="149">
        <v>3979.2984070000002</v>
      </c>
      <c r="W62" s="149">
        <v>3979.2062500000002</v>
      </c>
      <c r="X62" s="116"/>
      <c r="Y62" s="147">
        <v>1</v>
      </c>
      <c r="Z62" s="148">
        <v>0.67977777777777793</v>
      </c>
      <c r="AA62" s="145">
        <v>1505.7794779999999</v>
      </c>
      <c r="AB62" s="145">
        <v>654.775488</v>
      </c>
      <c r="AC62" s="116"/>
      <c r="AD62" s="169">
        <v>1</v>
      </c>
      <c r="AE62" s="67">
        <v>1678.8639282662125</v>
      </c>
      <c r="AF62" s="115"/>
      <c r="AG62" s="128">
        <v>1</v>
      </c>
      <c r="AH62" s="167">
        <f>+(K62+P62+U62+Z62)/5</f>
        <v>0.73473555555555559</v>
      </c>
      <c r="AI62" s="66">
        <f>+L62+Q62+V62+AA62+AE62</f>
        <v>15535.757027266212</v>
      </c>
      <c r="AJ62" s="66">
        <f>+M62+R62+W62+AB62</f>
        <v>12606.470246000001</v>
      </c>
    </row>
    <row r="63" spans="1:37" ht="110.25" customHeight="1" x14ac:dyDescent="0.25">
      <c r="A63" s="200"/>
      <c r="B63" s="198"/>
      <c r="C63" s="198"/>
      <c r="D63" s="198"/>
      <c r="E63" s="237"/>
      <c r="F63" s="38" t="s">
        <v>142</v>
      </c>
      <c r="G63" s="38" t="s">
        <v>143</v>
      </c>
      <c r="H63" s="38" t="s">
        <v>145</v>
      </c>
      <c r="I63" s="14"/>
      <c r="J63" s="26"/>
      <c r="K63" s="95"/>
      <c r="L63" s="160"/>
      <c r="M63" s="159"/>
      <c r="N63" s="23"/>
      <c r="O63" s="26"/>
      <c r="P63" s="154"/>
      <c r="Q63" s="158"/>
      <c r="R63" s="158"/>
      <c r="S63" s="115"/>
      <c r="T63" s="147"/>
      <c r="U63" s="148"/>
      <c r="V63" s="149"/>
      <c r="W63" s="149"/>
      <c r="X63" s="116"/>
      <c r="Y63" s="147">
        <v>1</v>
      </c>
      <c r="Z63" s="148">
        <v>1</v>
      </c>
      <c r="AA63" s="145">
        <v>5.1267620000000003</v>
      </c>
      <c r="AB63" s="145">
        <v>5.1267620000000003</v>
      </c>
      <c r="AC63" s="116"/>
      <c r="AD63" s="169"/>
      <c r="AE63" s="67"/>
      <c r="AF63" s="115"/>
      <c r="AG63" s="128">
        <v>1</v>
      </c>
      <c r="AH63" s="167">
        <f>+(K63+P63+U63+Z63)/1</f>
        <v>1</v>
      </c>
      <c r="AI63" s="66">
        <f>+L63+Q63+V63+AA63+AE63</f>
        <v>5.1267620000000003</v>
      </c>
      <c r="AJ63" s="66">
        <f>+M63+R63+W63+AB63</f>
        <v>5.1267620000000003</v>
      </c>
    </row>
    <row r="64" spans="1:37" s="6" customFormat="1" ht="15.75" x14ac:dyDescent="0.25">
      <c r="A64" s="55"/>
      <c r="B64" s="56" t="s">
        <v>58</v>
      </c>
      <c r="C64" s="56"/>
      <c r="D64" s="56"/>
      <c r="E64" s="56"/>
      <c r="F64" s="46"/>
      <c r="G64" s="46"/>
      <c r="H64" s="59"/>
      <c r="I64" s="41"/>
      <c r="J64" s="42"/>
      <c r="K64" s="42"/>
      <c r="L64" s="43">
        <f>SUM(L61:L62)</f>
        <v>2551.1363810000003</v>
      </c>
      <c r="M64" s="43">
        <f>SUM(M61:M62)</f>
        <v>2477.6047540000004</v>
      </c>
      <c r="N64" s="54"/>
      <c r="O64" s="42"/>
      <c r="P64" s="42"/>
      <c r="Q64" s="43">
        <f>SUM(Q61:Q62)</f>
        <v>7291.1373299999996</v>
      </c>
      <c r="R64" s="43">
        <f>SUM(R61:R62)</f>
        <v>6956.111218</v>
      </c>
      <c r="T64" s="42"/>
      <c r="U64" s="42"/>
      <c r="V64" s="43">
        <f>SUM(V61:V62)</f>
        <v>6312.9709999999995</v>
      </c>
      <c r="W64" s="43">
        <f>SUM(W61:W62)</f>
        <v>6306.419562</v>
      </c>
      <c r="X64" s="170"/>
      <c r="Y64" s="42"/>
      <c r="Z64" s="42"/>
      <c r="AA64" s="43">
        <f>SUM(AA61:AA63)</f>
        <v>7058.1820000000007</v>
      </c>
      <c r="AB64" s="43">
        <f>SUM(AB61:AB63)</f>
        <v>5807.6418110000004</v>
      </c>
      <c r="AC64" s="170"/>
      <c r="AD64" s="42"/>
      <c r="AE64" s="43">
        <f>SUM(AE61:AE62)</f>
        <v>1747.4720000000002</v>
      </c>
      <c r="AG64" s="105"/>
      <c r="AH64" s="105"/>
      <c r="AI64" s="68">
        <f>SUM(AI61:AI63)</f>
        <v>24960.898711000002</v>
      </c>
      <c r="AJ64" s="68">
        <f>SUM(AJ61:AJ62)</f>
        <v>21542.650583000002</v>
      </c>
      <c r="AK64" s="109"/>
    </row>
    <row r="65" spans="1:37" s="6" customFormat="1" ht="15.75" x14ac:dyDescent="0.25">
      <c r="A65" s="57"/>
      <c r="B65" s="58"/>
      <c r="C65" s="58"/>
      <c r="D65" s="58"/>
      <c r="E65" s="58"/>
      <c r="F65" s="59"/>
      <c r="G65" s="59"/>
      <c r="H65" s="59"/>
      <c r="I65" s="41"/>
      <c r="J65" s="60"/>
      <c r="K65" s="60"/>
      <c r="L65" s="61"/>
      <c r="M65" s="61"/>
      <c r="N65" s="44"/>
      <c r="O65" s="60"/>
      <c r="P65" s="60"/>
      <c r="Q65" s="61"/>
      <c r="R65" s="61"/>
      <c r="T65" s="61"/>
      <c r="U65" s="61"/>
      <c r="V65" s="61"/>
      <c r="W65" s="61"/>
      <c r="Y65" s="61"/>
      <c r="Z65" s="61"/>
      <c r="AA65" s="61"/>
      <c r="AB65" s="61"/>
      <c r="AD65" s="60"/>
      <c r="AE65" s="61"/>
      <c r="AG65" s="108"/>
      <c r="AH65" s="108"/>
      <c r="AI65" s="63"/>
      <c r="AJ65" s="109"/>
      <c r="AK65" s="109"/>
    </row>
    <row r="66" spans="1:37" x14ac:dyDescent="0.25">
      <c r="A66" s="6" t="s">
        <v>33</v>
      </c>
      <c r="B66" s="6" t="s">
        <v>34</v>
      </c>
      <c r="C66" s="6"/>
      <c r="D66" s="6"/>
      <c r="E66" s="6"/>
      <c r="F66" s="7"/>
      <c r="G66" s="7"/>
      <c r="H66" s="7"/>
      <c r="I66" s="8"/>
      <c r="J66" s="7"/>
      <c r="K66" s="7"/>
      <c r="L66" s="7"/>
      <c r="M66" s="7"/>
      <c r="N66" s="8"/>
      <c r="O66" s="7"/>
      <c r="P66" s="7"/>
      <c r="Q66" s="7"/>
      <c r="R66" s="7"/>
      <c r="T66" s="7"/>
      <c r="U66" s="7"/>
      <c r="V66" s="7"/>
      <c r="W66" s="7"/>
      <c r="Y66" s="7"/>
      <c r="Z66" s="7"/>
      <c r="AA66" s="7"/>
      <c r="AB66" s="7"/>
      <c r="AD66" s="7"/>
      <c r="AE66" s="7"/>
      <c r="AG66" s="104"/>
      <c r="AH66" s="104"/>
      <c r="AI66" s="104"/>
    </row>
    <row r="67" spans="1:37" x14ac:dyDescent="0.25">
      <c r="A67" s="9">
        <v>44</v>
      </c>
      <c r="B67" s="6" t="s">
        <v>44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4"/>
      <c r="AH67" s="104"/>
      <c r="AI67" s="104"/>
    </row>
    <row r="68" spans="1:37" s="11" customFormat="1" ht="15" customHeight="1" x14ac:dyDescent="0.25">
      <c r="A68" s="189" t="s">
        <v>2</v>
      </c>
      <c r="B68" s="189" t="s">
        <v>3</v>
      </c>
      <c r="C68" s="232" t="s">
        <v>99</v>
      </c>
      <c r="D68" s="194" t="s">
        <v>68</v>
      </c>
      <c r="E68" s="232" t="s">
        <v>92</v>
      </c>
      <c r="F68" s="189" t="s">
        <v>19</v>
      </c>
      <c r="G68" s="234" t="s">
        <v>104</v>
      </c>
      <c r="H68" s="234" t="s">
        <v>129</v>
      </c>
      <c r="I68" s="10"/>
      <c r="J68" s="189">
        <v>2016</v>
      </c>
      <c r="K68" s="189"/>
      <c r="L68" s="189"/>
      <c r="M68" s="189"/>
      <c r="N68" s="10"/>
      <c r="O68" s="189">
        <v>2017</v>
      </c>
      <c r="P68" s="189"/>
      <c r="Q68" s="189"/>
      <c r="R68" s="189"/>
      <c r="T68" s="189">
        <v>2018</v>
      </c>
      <c r="U68" s="189"/>
      <c r="V68" s="189"/>
      <c r="W68" s="189"/>
      <c r="Y68" s="189">
        <v>2019</v>
      </c>
      <c r="Z68" s="189"/>
      <c r="AA68" s="189"/>
      <c r="AB68" s="189"/>
      <c r="AD68" s="189">
        <v>2020</v>
      </c>
      <c r="AE68" s="189"/>
      <c r="AG68" s="230" t="s">
        <v>20</v>
      </c>
      <c r="AH68" s="231"/>
      <c r="AI68" s="231"/>
      <c r="AJ68" s="231"/>
      <c r="AK68" s="109"/>
    </row>
    <row r="69" spans="1:37" s="11" customFormat="1" ht="16.5" customHeight="1" x14ac:dyDescent="0.25">
      <c r="A69" s="189"/>
      <c r="B69" s="189"/>
      <c r="C69" s="217"/>
      <c r="D69" s="195"/>
      <c r="E69" s="217"/>
      <c r="F69" s="189"/>
      <c r="G69" s="234"/>
      <c r="H69" s="234"/>
      <c r="I69" s="10"/>
      <c r="J69" s="188" t="s">
        <v>4</v>
      </c>
      <c r="K69" s="188"/>
      <c r="L69" s="188" t="s">
        <v>62</v>
      </c>
      <c r="M69" s="188"/>
      <c r="N69" s="10"/>
      <c r="O69" s="188" t="s">
        <v>6</v>
      </c>
      <c r="P69" s="188"/>
      <c r="Q69" s="188" t="s">
        <v>8</v>
      </c>
      <c r="R69" s="188"/>
      <c r="T69" s="188" t="s">
        <v>7</v>
      </c>
      <c r="U69" s="188"/>
      <c r="V69" s="188" t="s">
        <v>8</v>
      </c>
      <c r="W69" s="188"/>
      <c r="Y69" s="188" t="s">
        <v>7</v>
      </c>
      <c r="Z69" s="188"/>
      <c r="AA69" s="188" t="s">
        <v>8</v>
      </c>
      <c r="AB69" s="188"/>
      <c r="AD69" s="192" t="s">
        <v>7</v>
      </c>
      <c r="AE69" s="192" t="s">
        <v>8</v>
      </c>
      <c r="AG69" s="228" t="s">
        <v>6</v>
      </c>
      <c r="AH69" s="228" t="s">
        <v>67</v>
      </c>
      <c r="AI69" s="228" t="s">
        <v>8</v>
      </c>
      <c r="AJ69" s="228" t="s">
        <v>5</v>
      </c>
      <c r="AK69" s="109"/>
    </row>
    <row r="70" spans="1:37" s="11" customFormat="1" ht="33" x14ac:dyDescent="0.25">
      <c r="A70" s="189"/>
      <c r="B70" s="189"/>
      <c r="C70" s="233"/>
      <c r="D70" s="196"/>
      <c r="E70" s="233"/>
      <c r="F70" s="189"/>
      <c r="G70" s="234"/>
      <c r="H70" s="234"/>
      <c r="I70" s="12"/>
      <c r="J70" s="65" t="s">
        <v>60</v>
      </c>
      <c r="K70" s="181" t="s">
        <v>61</v>
      </c>
      <c r="L70" s="65" t="s">
        <v>63</v>
      </c>
      <c r="M70" s="181" t="s">
        <v>64</v>
      </c>
      <c r="N70" s="12"/>
      <c r="O70" s="65" t="s">
        <v>60</v>
      </c>
      <c r="P70" s="181" t="s">
        <v>61</v>
      </c>
      <c r="Q70" s="65" t="s">
        <v>63</v>
      </c>
      <c r="R70" s="181" t="s">
        <v>64</v>
      </c>
      <c r="T70" s="65" t="s">
        <v>60</v>
      </c>
      <c r="U70" s="181" t="s">
        <v>61</v>
      </c>
      <c r="V70" s="65" t="s">
        <v>63</v>
      </c>
      <c r="W70" s="181" t="s">
        <v>64</v>
      </c>
      <c r="Y70" s="181" t="s">
        <v>60</v>
      </c>
      <c r="Z70" s="181" t="s">
        <v>61</v>
      </c>
      <c r="AA70" s="181" t="s">
        <v>65</v>
      </c>
      <c r="AB70" s="181" t="s">
        <v>64</v>
      </c>
      <c r="AD70" s="193"/>
      <c r="AE70" s="193"/>
      <c r="AG70" s="229"/>
      <c r="AH70" s="229"/>
      <c r="AI70" s="229"/>
      <c r="AJ70" s="229"/>
      <c r="AK70" s="109"/>
    </row>
    <row r="71" spans="1:37" ht="347.25" customHeight="1" x14ac:dyDescent="0.25">
      <c r="A71" s="39" t="s">
        <v>45</v>
      </c>
      <c r="B71" s="24" t="s">
        <v>46</v>
      </c>
      <c r="C71" s="24" t="s">
        <v>103</v>
      </c>
      <c r="D71" s="24" t="s">
        <v>75</v>
      </c>
      <c r="E71" s="24" t="s">
        <v>96</v>
      </c>
      <c r="F71" s="38" t="s">
        <v>47</v>
      </c>
      <c r="G71" s="38" t="s">
        <v>123</v>
      </c>
      <c r="H71" s="38" t="s">
        <v>134</v>
      </c>
      <c r="I71" s="14"/>
      <c r="J71" s="26">
        <v>1</v>
      </c>
      <c r="K71" s="154">
        <v>0.83550000000000002</v>
      </c>
      <c r="L71" s="29">
        <v>1074.2237210000001</v>
      </c>
      <c r="M71" s="29">
        <v>1072.8383200000001</v>
      </c>
      <c r="N71" s="23"/>
      <c r="O71" s="26">
        <v>1</v>
      </c>
      <c r="P71" s="154">
        <v>0.96499999999999997</v>
      </c>
      <c r="Q71" s="29">
        <v>2972.9319999999998</v>
      </c>
      <c r="R71" s="29">
        <v>2969.6684799999998</v>
      </c>
      <c r="S71" s="115"/>
      <c r="T71" s="143">
        <v>1</v>
      </c>
      <c r="U71" s="150">
        <v>0.999</v>
      </c>
      <c r="V71" s="31">
        <v>5169.3190000000004</v>
      </c>
      <c r="W71" s="29">
        <v>3510.321966</v>
      </c>
      <c r="X71" s="116"/>
      <c r="Y71" s="143">
        <v>1</v>
      </c>
      <c r="Z71" s="150">
        <v>0.7430000000000001</v>
      </c>
      <c r="AA71" s="177">
        <v>3872.9265049999999</v>
      </c>
      <c r="AB71" s="29">
        <v>2295.3084410000001</v>
      </c>
      <c r="AC71" s="116"/>
      <c r="AD71" s="169">
        <v>1</v>
      </c>
      <c r="AE71" s="67">
        <v>1316</v>
      </c>
      <c r="AF71" s="115"/>
      <c r="AG71" s="128">
        <v>1</v>
      </c>
      <c r="AH71" s="165">
        <f>+(K71+P71+U71+Z71)/5</f>
        <v>0.70850000000000013</v>
      </c>
      <c r="AI71" s="66">
        <f>+L71+Q71+V71+AA71+AE71</f>
        <v>14405.401226</v>
      </c>
      <c r="AJ71" s="66">
        <f>+M71+R71+W71+AB71</f>
        <v>9848.1372069999998</v>
      </c>
    </row>
    <row r="72" spans="1:37" s="6" customFormat="1" ht="15.75" x14ac:dyDescent="0.25">
      <c r="A72" s="55"/>
      <c r="B72" s="56" t="s">
        <v>59</v>
      </c>
      <c r="C72" s="56"/>
      <c r="D72" s="56"/>
      <c r="E72" s="56"/>
      <c r="F72" s="46"/>
      <c r="G72" s="46"/>
      <c r="H72" s="59"/>
      <c r="I72" s="41"/>
      <c r="J72" s="42"/>
      <c r="K72" s="42"/>
      <c r="L72" s="43">
        <f>SUM(L71)</f>
        <v>1074.2237210000001</v>
      </c>
      <c r="M72" s="43">
        <f>SUM(M71)</f>
        <v>1072.8383200000001</v>
      </c>
      <c r="N72" s="54"/>
      <c r="O72" s="42"/>
      <c r="P72" s="42"/>
      <c r="Q72" s="43">
        <f>SUM(Q71)</f>
        <v>2972.9319999999998</v>
      </c>
      <c r="R72" s="43">
        <f>SUM(R71)</f>
        <v>2969.6684799999998</v>
      </c>
      <c r="T72" s="42"/>
      <c r="U72" s="42"/>
      <c r="V72" s="43">
        <f>SUM(V71)</f>
        <v>5169.3190000000004</v>
      </c>
      <c r="W72" s="43">
        <f>SUM(W71)</f>
        <v>3510.321966</v>
      </c>
      <c r="X72" s="170"/>
      <c r="Y72" s="42"/>
      <c r="Z72" s="42"/>
      <c r="AA72" s="43">
        <f>SUM(AA71)</f>
        <v>3872.9265049999999</v>
      </c>
      <c r="AB72" s="43">
        <f>SUM(AB71)</f>
        <v>2295.3084410000001</v>
      </c>
      <c r="AC72" s="170"/>
      <c r="AD72" s="42"/>
      <c r="AE72" s="43">
        <f>SUM(AE71)</f>
        <v>1316</v>
      </c>
      <c r="AG72" s="105"/>
      <c r="AH72" s="105"/>
      <c r="AI72" s="68">
        <f>SUM(AI71)</f>
        <v>14405.401226</v>
      </c>
      <c r="AJ72" s="68">
        <f>SUM(AJ71)</f>
        <v>9848.1372069999998</v>
      </c>
      <c r="AK72" s="109"/>
    </row>
    <row r="73" spans="1:37" x14ac:dyDescent="0.25">
      <c r="J73" s="115"/>
      <c r="K73" s="115"/>
      <c r="L73" s="115"/>
      <c r="M73" s="115"/>
      <c r="N73" s="161"/>
      <c r="O73" s="115"/>
      <c r="P73" s="115"/>
      <c r="Q73" s="115"/>
      <c r="R73" s="115"/>
      <c r="W73" s="115"/>
      <c r="X73" s="115"/>
      <c r="AB73" s="115"/>
      <c r="AC73" s="115"/>
      <c r="AD73" s="115"/>
    </row>
    <row r="74" spans="1:37" x14ac:dyDescent="0.25">
      <c r="W74" s="115"/>
      <c r="X74" s="115"/>
      <c r="AB74" s="115"/>
      <c r="AC74" s="115"/>
      <c r="AD74" s="115"/>
    </row>
  </sheetData>
  <mergeCells count="179">
    <mergeCell ref="A3:F3"/>
    <mergeCell ref="A4:F4"/>
    <mergeCell ref="A5:F5"/>
    <mergeCell ref="A6:F6"/>
    <mergeCell ref="B10:F10"/>
    <mergeCell ref="AG13:AJ13"/>
    <mergeCell ref="H13:H15"/>
    <mergeCell ref="J13:M13"/>
    <mergeCell ref="O13:R13"/>
    <mergeCell ref="T13:W13"/>
    <mergeCell ref="Y13:AB13"/>
    <mergeCell ref="AD13:AE13"/>
    <mergeCell ref="Q14:R14"/>
    <mergeCell ref="T14:U14"/>
    <mergeCell ref="V14:W14"/>
    <mergeCell ref="Y14:Z14"/>
    <mergeCell ref="D16:D22"/>
    <mergeCell ref="E16:E22"/>
    <mergeCell ref="H16:H22"/>
    <mergeCell ref="A16:A22"/>
    <mergeCell ref="B16:B22"/>
    <mergeCell ref="C16:C22"/>
    <mergeCell ref="AJ14:AJ15"/>
    <mergeCell ref="AA14:AB14"/>
    <mergeCell ref="AD14:AD15"/>
    <mergeCell ref="AE14:AE15"/>
    <mergeCell ref="AG14:AG15"/>
    <mergeCell ref="AH14:AH15"/>
    <mergeCell ref="AI14:AI15"/>
    <mergeCell ref="J14:K14"/>
    <mergeCell ref="L14:M14"/>
    <mergeCell ref="O14:P14"/>
    <mergeCell ref="B13:B15"/>
    <mergeCell ref="C13:C15"/>
    <mergeCell ref="D13:D15"/>
    <mergeCell ref="E13:E15"/>
    <mergeCell ref="F13:F15"/>
    <mergeCell ref="G13:G15"/>
    <mergeCell ref="A13:A15"/>
    <mergeCell ref="O28:R28"/>
    <mergeCell ref="T28:W28"/>
    <mergeCell ref="Y28:AB28"/>
    <mergeCell ref="AD28:AE28"/>
    <mergeCell ref="AG28:AJ28"/>
    <mergeCell ref="D28:D30"/>
    <mergeCell ref="E28:E30"/>
    <mergeCell ref="F28:F30"/>
    <mergeCell ref="G28:G30"/>
    <mergeCell ref="H28:H30"/>
    <mergeCell ref="J28:M28"/>
    <mergeCell ref="B31:B34"/>
    <mergeCell ref="C31:C34"/>
    <mergeCell ref="D31:D34"/>
    <mergeCell ref="E31:E34"/>
    <mergeCell ref="H31:H34"/>
    <mergeCell ref="A31:A34"/>
    <mergeCell ref="AH29:AH30"/>
    <mergeCell ref="AI29:AI30"/>
    <mergeCell ref="AJ29:AJ30"/>
    <mergeCell ref="V29:W29"/>
    <mergeCell ref="Y29:Z29"/>
    <mergeCell ref="AA29:AB29"/>
    <mergeCell ref="AD29:AD30"/>
    <mergeCell ref="AE29:AE30"/>
    <mergeCell ref="AG29:AG30"/>
    <mergeCell ref="J29:K29"/>
    <mergeCell ref="L29:M29"/>
    <mergeCell ref="O29:P29"/>
    <mergeCell ref="Q29:R29"/>
    <mergeCell ref="T29:U29"/>
    <mergeCell ref="A28:A30"/>
    <mergeCell ref="B28:B30"/>
    <mergeCell ref="C28:C30"/>
    <mergeCell ref="D40:D42"/>
    <mergeCell ref="E40:E42"/>
    <mergeCell ref="H40:H42"/>
    <mergeCell ref="A40:A42"/>
    <mergeCell ref="B40:B42"/>
    <mergeCell ref="C40:C42"/>
    <mergeCell ref="H36:H38"/>
    <mergeCell ref="A36:A38"/>
    <mergeCell ref="B36:B38"/>
    <mergeCell ref="C36:C38"/>
    <mergeCell ref="D36:D38"/>
    <mergeCell ref="E36:E38"/>
    <mergeCell ref="O49:R49"/>
    <mergeCell ref="T49:W49"/>
    <mergeCell ref="Y49:AB49"/>
    <mergeCell ref="AD49:AE49"/>
    <mergeCell ref="AG49:AJ49"/>
    <mergeCell ref="D49:D51"/>
    <mergeCell ref="E49:E51"/>
    <mergeCell ref="F49:F51"/>
    <mergeCell ref="G49:G51"/>
    <mergeCell ref="H49:H51"/>
    <mergeCell ref="J49:M49"/>
    <mergeCell ref="B52:B53"/>
    <mergeCell ref="C52:C53"/>
    <mergeCell ref="D52:D53"/>
    <mergeCell ref="E52:E53"/>
    <mergeCell ref="A52:A53"/>
    <mergeCell ref="AH50:AH51"/>
    <mergeCell ref="AI50:AI51"/>
    <mergeCell ref="AJ50:AJ51"/>
    <mergeCell ref="V50:W50"/>
    <mergeCell ref="Y50:Z50"/>
    <mergeCell ref="AA50:AB50"/>
    <mergeCell ref="AD50:AD51"/>
    <mergeCell ref="AE50:AE51"/>
    <mergeCell ref="AG50:AG51"/>
    <mergeCell ref="J50:K50"/>
    <mergeCell ref="L50:M50"/>
    <mergeCell ref="O50:P50"/>
    <mergeCell ref="Q50:R50"/>
    <mergeCell ref="T50:U50"/>
    <mergeCell ref="A49:A51"/>
    <mergeCell ref="B49:B51"/>
    <mergeCell ref="C49:C51"/>
    <mergeCell ref="J58:M58"/>
    <mergeCell ref="O58:R58"/>
    <mergeCell ref="T58:W58"/>
    <mergeCell ref="Y58:AB58"/>
    <mergeCell ref="AD58:AE58"/>
    <mergeCell ref="AG58:AJ58"/>
    <mergeCell ref="C58:C60"/>
    <mergeCell ref="D58:D60"/>
    <mergeCell ref="E58:E60"/>
    <mergeCell ref="F58:F60"/>
    <mergeCell ref="G58:G60"/>
    <mergeCell ref="H58:H60"/>
    <mergeCell ref="C61:C63"/>
    <mergeCell ref="D61:D63"/>
    <mergeCell ref="E61:E63"/>
    <mergeCell ref="A61:A63"/>
    <mergeCell ref="B61:B63"/>
    <mergeCell ref="AI59:AI60"/>
    <mergeCell ref="AJ59:AJ60"/>
    <mergeCell ref="Y59:Z59"/>
    <mergeCell ref="AA59:AB59"/>
    <mergeCell ref="AD59:AD60"/>
    <mergeCell ref="AE59:AE60"/>
    <mergeCell ref="AG59:AG60"/>
    <mergeCell ref="AH59:AH60"/>
    <mergeCell ref="J59:K59"/>
    <mergeCell ref="L59:M59"/>
    <mergeCell ref="O59:P59"/>
    <mergeCell ref="Q59:R59"/>
    <mergeCell ref="T59:U59"/>
    <mergeCell ref="V59:W59"/>
    <mergeCell ref="A58:A60"/>
    <mergeCell ref="B58:B60"/>
    <mergeCell ref="AG68:AJ68"/>
    <mergeCell ref="D68:D70"/>
    <mergeCell ref="E68:E70"/>
    <mergeCell ref="F68:F70"/>
    <mergeCell ref="G68:G70"/>
    <mergeCell ref="H68:H70"/>
    <mergeCell ref="J68:M68"/>
    <mergeCell ref="A68:A70"/>
    <mergeCell ref="B68:B70"/>
    <mergeCell ref="C68:C70"/>
    <mergeCell ref="J69:K69"/>
    <mergeCell ref="L69:M69"/>
    <mergeCell ref="O69:P69"/>
    <mergeCell ref="Q69:R69"/>
    <mergeCell ref="T69:U69"/>
    <mergeCell ref="O68:R68"/>
    <mergeCell ref="T68:W68"/>
    <mergeCell ref="Y68:AB68"/>
    <mergeCell ref="AD68:AE68"/>
    <mergeCell ref="AH69:AH70"/>
    <mergeCell ref="AI69:AI70"/>
    <mergeCell ref="AJ69:AJ70"/>
    <mergeCell ref="V69:W69"/>
    <mergeCell ref="Y69:Z69"/>
    <mergeCell ref="AA69:AB69"/>
    <mergeCell ref="AD69:AD70"/>
    <mergeCell ref="AE69:AE70"/>
    <mergeCell ref="AG69:AG70"/>
  </mergeCells>
  <pageMargins left="0.70866141732283472" right="0.70866141732283472" top="0.74803149606299213" bottom="0.74803149606299213" header="0.31496062992125984" footer="0.31496062992125984"/>
  <pageSetup scale="25" fitToHeight="2" orientation="landscape"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Agosto 2019</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2019-09-24T20:06:42Z</cp:lastPrinted>
  <dcterms:created xsi:type="dcterms:W3CDTF">2009-07-24T20:19:08Z</dcterms:created>
  <dcterms:modified xsi:type="dcterms:W3CDTF">2019-09-24T20:06:55Z</dcterms:modified>
</cp:coreProperties>
</file>