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CARITO\TRABAJO\CAJA DE VIVIENDA\2020\TELETRABAJO\3 - Mayo\20 Mayo\"/>
    </mc:Choice>
  </mc:AlternateContent>
  <bookViews>
    <workbookView xWindow="0" yWindow="0" windowWidth="28800" windowHeight="10800" tabRatio="553" firstSheet="2" activeTab="2"/>
  </bookViews>
  <sheets>
    <sheet name="DIFERENCIAS" sheetId="52" state="hidden" r:id="rId1"/>
    <sheet name="SOPORTE REPROGRAMACIÓN $ 2017" sheetId="53" state="hidden" r:id="rId2"/>
    <sheet name="Abril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'Abril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52511"/>
</workbook>
</file>

<file path=xl/calcChain.xml><?xml version="1.0" encoding="utf-8"?>
<calcChain xmlns="http://schemas.openxmlformats.org/spreadsheetml/2006/main">
  <c r="AL20" i="93" l="1"/>
  <c r="AG73" i="93" l="1"/>
  <c r="AF73" i="93"/>
  <c r="AJ72" i="93"/>
  <c r="AJ63" i="93"/>
  <c r="AJ62" i="93"/>
  <c r="AG65" i="93"/>
  <c r="AF65" i="93"/>
  <c r="AJ54" i="93"/>
  <c r="AJ53" i="93"/>
  <c r="AF55" i="93"/>
  <c r="AG55" i="93"/>
  <c r="AG44" i="93"/>
  <c r="AF44" i="93"/>
  <c r="AL42" i="93"/>
  <c r="AK42" i="93"/>
  <c r="AL43" i="93"/>
  <c r="AK43" i="93"/>
  <c r="AG40" i="93"/>
  <c r="AF40" i="93"/>
  <c r="AJ33" i="93"/>
  <c r="AJ34" i="93"/>
  <c r="AJ32" i="93"/>
  <c r="AJ31" i="93"/>
  <c r="AL33" i="93"/>
  <c r="AK33" i="93"/>
  <c r="AG23" i="93"/>
  <c r="AL18" i="93"/>
  <c r="AK18" i="93"/>
  <c r="AJ18" i="93"/>
  <c r="AI18" i="93"/>
  <c r="AL16" i="93" l="1"/>
  <c r="AL17" i="93"/>
  <c r="AL19" i="93"/>
  <c r="AL21" i="93"/>
  <c r="AL22" i="93"/>
  <c r="AL31" i="93"/>
  <c r="AL32" i="93"/>
  <c r="AL34" i="93"/>
  <c r="AL41" i="93"/>
  <c r="AL53" i="93"/>
  <c r="AL54" i="93"/>
  <c r="AL62" i="93"/>
  <c r="AL63" i="93"/>
  <c r="AL72" i="93"/>
  <c r="AL73" i="93" s="1"/>
  <c r="AL36" i="93"/>
  <c r="AL37" i="93"/>
  <c r="AL38" i="93"/>
  <c r="AK72" i="93"/>
  <c r="AK73" i="93" s="1"/>
  <c r="AL64" i="93"/>
  <c r="AK63" i="93"/>
  <c r="AK64" i="93"/>
  <c r="AK62" i="93"/>
  <c r="AK54" i="93"/>
  <c r="AK53" i="93"/>
  <c r="AK41" i="93"/>
  <c r="AJ41" i="93"/>
  <c r="AI41" i="93"/>
  <c r="AJ37" i="93"/>
  <c r="AJ38" i="93"/>
  <c r="AJ39" i="93"/>
  <c r="AI37" i="93"/>
  <c r="AI38" i="93"/>
  <c r="AI39" i="93"/>
  <c r="AJ36" i="93"/>
  <c r="AI36" i="93"/>
  <c r="AK39" i="93"/>
  <c r="AL39" i="93"/>
  <c r="AK37" i="93"/>
  <c r="AK38" i="93"/>
  <c r="AK36" i="93"/>
  <c r="AG35" i="93"/>
  <c r="AJ21" i="93"/>
  <c r="AK32" i="93"/>
  <c r="AK34" i="93"/>
  <c r="AK31" i="93"/>
  <c r="AJ17" i="93"/>
  <c r="AJ19" i="93"/>
  <c r="AI17" i="93"/>
  <c r="AI19" i="93"/>
  <c r="AJ16" i="93"/>
  <c r="AI16" i="93"/>
  <c r="AK17" i="93"/>
  <c r="AK19" i="93"/>
  <c r="AK20" i="93"/>
  <c r="AK21" i="93"/>
  <c r="AK22" i="93"/>
  <c r="AK16" i="93"/>
  <c r="F72" i="53"/>
  <c r="O67" i="53"/>
  <c r="M67" i="53"/>
  <c r="K67" i="53"/>
  <c r="I67" i="53"/>
  <c r="J66" i="53"/>
  <c r="N66" i="53"/>
  <c r="N67" i="53"/>
  <c r="O59" i="53"/>
  <c r="M59" i="53"/>
  <c r="K59" i="53"/>
  <c r="I59" i="53"/>
  <c r="J57" i="53"/>
  <c r="L57" i="53"/>
  <c r="J58" i="53"/>
  <c r="N58" i="53"/>
  <c r="J49" i="53"/>
  <c r="P49" i="53"/>
  <c r="N49" i="53"/>
  <c r="J48" i="53"/>
  <c r="I50" i="53"/>
  <c r="I40" i="53"/>
  <c r="J38" i="53"/>
  <c r="L38" i="53"/>
  <c r="P38" i="53"/>
  <c r="J39" i="53"/>
  <c r="J40" i="53"/>
  <c r="J37" i="53"/>
  <c r="O36" i="53"/>
  <c r="J34" i="53"/>
  <c r="J35" i="53"/>
  <c r="L35" i="53"/>
  <c r="J33" i="53"/>
  <c r="P33" i="53"/>
  <c r="I36" i="53"/>
  <c r="J31" i="53"/>
  <c r="J30" i="53"/>
  <c r="P30" i="53"/>
  <c r="I32" i="53"/>
  <c r="J17" i="53"/>
  <c r="J18" i="53"/>
  <c r="L18" i="53"/>
  <c r="J19" i="53"/>
  <c r="P19" i="53"/>
  <c r="J20" i="53"/>
  <c r="N20" i="53"/>
  <c r="J16" i="53"/>
  <c r="L16" i="53"/>
  <c r="I21" i="53"/>
  <c r="Q16" i="53"/>
  <c r="Q17" i="53"/>
  <c r="Q18" i="53"/>
  <c r="Q19" i="53"/>
  <c r="Q20" i="53"/>
  <c r="Q30" i="53"/>
  <c r="Q32" i="53"/>
  <c r="Q31" i="53"/>
  <c r="Q33" i="53"/>
  <c r="Q34" i="53"/>
  <c r="Q35" i="53"/>
  <c r="Q37" i="53"/>
  <c r="Q38" i="53"/>
  <c r="Q39" i="53"/>
  <c r="Q48" i="53"/>
  <c r="Q49" i="53"/>
  <c r="Q57" i="53"/>
  <c r="Q58" i="53"/>
  <c r="Q66" i="53"/>
  <c r="Q67" i="53"/>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c r="R49" i="53"/>
  <c r="P37" i="53"/>
  <c r="N37" i="53"/>
  <c r="L37" i="53"/>
  <c r="L30" i="53"/>
  <c r="N30" i="53"/>
  <c r="J36" i="53"/>
  <c r="L34" i="53"/>
  <c r="L36" i="53"/>
  <c r="P34" i="53"/>
  <c r="P17" i="53"/>
  <c r="L17" i="53"/>
  <c r="L21" i="53"/>
  <c r="P31" i="53"/>
  <c r="P32" i="53"/>
  <c r="J32" i="53"/>
  <c r="L31" i="53"/>
  <c r="L39" i="53"/>
  <c r="N39" i="53"/>
  <c r="N40" i="53"/>
  <c r="N31" i="53"/>
  <c r="N32" i="53"/>
  <c r="N34" i="53"/>
  <c r="N17" i="53"/>
  <c r="R57" i="53"/>
  <c r="N59" i="53"/>
  <c r="F69" i="53"/>
  <c r="Q36" i="53"/>
  <c r="N19" i="53"/>
  <c r="L19" i="53"/>
  <c r="R19" i="53"/>
  <c r="R30" i="53"/>
  <c r="P39" i="53"/>
  <c r="P40" i="53"/>
  <c r="Q59" i="53"/>
  <c r="Q40" i="53"/>
  <c r="Q50" i="53"/>
  <c r="Q21" i="53"/>
  <c r="N48" i="53"/>
  <c r="N50" i="53"/>
  <c r="L48" i="53"/>
  <c r="P48" i="53"/>
  <c r="P50" i="53"/>
  <c r="R33" i="53"/>
  <c r="P58" i="53"/>
  <c r="P59" i="53"/>
  <c r="P18" i="53"/>
  <c r="J50" i="53"/>
  <c r="L20" i="53"/>
  <c r="R20" i="53"/>
  <c r="R37" i="53"/>
  <c r="J59" i="53"/>
  <c r="N18" i="53"/>
  <c r="L66" i="53"/>
  <c r="N35" i="53"/>
  <c r="P35" i="53"/>
  <c r="P36" i="53"/>
  <c r="J67" i="53"/>
  <c r="J21" i="53"/>
  <c r="P16" i="53"/>
  <c r="L40" i="53"/>
  <c r="L58" i="53"/>
  <c r="P66" i="53"/>
  <c r="P67" i="53"/>
  <c r="N16" i="53"/>
  <c r="R35" i="53"/>
  <c r="R34" i="53"/>
  <c r="R18" i="53"/>
  <c r="N21" i="53"/>
  <c r="R39" i="53"/>
  <c r="R40" i="53"/>
  <c r="T40" i="53"/>
  <c r="R17" i="53"/>
  <c r="P21" i="53"/>
  <c r="Q69" i="53"/>
  <c r="L32" i="53"/>
  <c r="R31" i="53"/>
  <c r="R32" i="53"/>
  <c r="T32" i="53"/>
  <c r="R36" i="53"/>
  <c r="T36" i="53"/>
  <c r="L67" i="53"/>
  <c r="R66" i="53"/>
  <c r="R67" i="53"/>
  <c r="T67" i="53"/>
  <c r="L50" i="53"/>
  <c r="R48" i="53"/>
  <c r="R50" i="53"/>
  <c r="T50" i="53"/>
  <c r="N36" i="53"/>
  <c r="R58" i="53"/>
  <c r="R59" i="53"/>
  <c r="T59" i="53"/>
  <c r="L59" i="53"/>
  <c r="R16" i="53"/>
  <c r="R21" i="53"/>
  <c r="T21" i="53"/>
  <c r="R69" i="53"/>
  <c r="S69" i="53"/>
  <c r="AL55" i="93" l="1"/>
  <c r="AK55" i="93"/>
  <c r="AL35" i="93"/>
  <c r="AK35" i="93"/>
  <c r="AL65" i="93"/>
  <c r="AK44" i="93"/>
  <c r="AK65" i="93"/>
  <c r="AL40" i="93"/>
  <c r="AL44" i="93"/>
  <c r="AK40" i="93"/>
  <c r="AK23" i="93"/>
  <c r="AL23" i="93"/>
</calcChain>
</file>

<file path=xl/sharedStrings.xml><?xml version="1.0" encoding="utf-8"?>
<sst xmlns="http://schemas.openxmlformats.org/spreadsheetml/2006/main" count="513" uniqueCount="157">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</sst>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 _€_-;\-* #,##0.00\ _€_-;_-* &quot;-&quot;??\ _€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Red]\-&quot;$&quot;#,##0"/>
    <numFmt numFmtId="169" formatCode="_-&quot;$&quot;* #,##0_-;\-&quot;$&quot;* #,##0_-;_-&quot;$&quot;* &quot;-&quot;_-;_-@_-"/>
    <numFmt numFmtId="170" formatCode="_-&quot;$&quot;* #,##0.00_-;\-&quot;$&quot;* #,##0.00_-;_-&quot;$&quot;* &quot;-&quot;??_-;_-@_-"/>
    <numFmt numFmtId="171" formatCode="&quot;$&quot;\ #,##0_);\(&quot;$&quot;\ #,##0\)"/>
    <numFmt numFmtId="172" formatCode="_(&quot;$&quot;\ * #,##0_);_(&quot;$&quot;\ * \(#,##0\);_(&quot;$&quot;\ * &quot;-&quot;_);_(@_)"/>
    <numFmt numFmtId="173" formatCode="_(&quot;$&quot;\ * #,##0.00_);_(&quot;$&quot;\ * \(#,##0.00\);_(&quot;$&quot;\ * &quot;-&quot;??_);_(@_)"/>
    <numFmt numFmtId="174" formatCode="_(* #,##0.00_);_(* \(#,##0.00\);_(* &quot;-&quot;??_);_(@_)"/>
    <numFmt numFmtId="175" formatCode="0.0%"/>
    <numFmt numFmtId="176" formatCode="_(&quot;$&quot;\ * #,##0_);_(&quot;$&quot;\ * \(#,##0\);_(&quot;$&quot;\ * &quot;-&quot;??_);_(@_)"/>
    <numFmt numFmtId="177" formatCode="_ [$€-2]\ * #,##0.00_ ;_ [$€-2]\ * \-#,##0.00_ ;_ [$€-2]\ * &quot;-&quot;??_ "/>
    <numFmt numFmtId="178" formatCode="_(* #,##0_);_(* \(#,##0\);_(* &quot;-&quot;??_);_(@_)"/>
    <numFmt numFmtId="179" formatCode="&quot;$&quot;\ #,##0"/>
    <numFmt numFmtId="180" formatCode="_(* #,##0.0_);_(* \(#,##0.0\);_(* &quot;-&quot;??_);_(@_)"/>
    <numFmt numFmtId="181" formatCode="[$€-2]\ #,##0.00_);[Red]\([$€-2]\ #,##0.00\)"/>
    <numFmt numFmtId="182" formatCode="&quot;$&quot;\ #,##0.00;&quot;$&quot;\ \-#,##0.00"/>
    <numFmt numFmtId="183" formatCode="&quot;$&quot;\ #,##0.00;[Red]&quot;$&quot;\ \-#,##0.00"/>
    <numFmt numFmtId="184" formatCode="_ &quot;$&quot;\ * #,##0.00_ ;_ &quot;$&quot;\ * \-#,##0.00_ ;_ &quot;$&quot;\ * &quot;-&quot;??_ ;_ @_ "/>
    <numFmt numFmtId="185" formatCode="_ * #,##0.00_ ;_ * \-#,##0.00_ ;_ * &quot;-&quot;??_ ;_ @_ "/>
    <numFmt numFmtId="186" formatCode="_(&quot;$&quot;* #,##0.00_);_(&quot;$&quot;* \(#,##0.00\);_(&quot;$&quot;* &quot;-&quot;??_);_(@_)"/>
    <numFmt numFmtId="187" formatCode="_-* #,##0.00\ _P_t_a_-;\-* #,##0.00\ _P_t_a_-;_-* &quot;-&quot;??\ _P_t_a_-;_-@_-"/>
    <numFmt numFmtId="188" formatCode="[$$-80A]#,##0.00"/>
    <numFmt numFmtId="189" formatCode="_-* #,##0.00\ _p_t_a_-;\-* #,##0.00\ _p_t_a_-;_-* &quot;-&quot;??\ _p_t_a_-;_-@_-"/>
    <numFmt numFmtId="190" formatCode="_-* #,##0\ _P_t_a_-;\-* #,##0\ _P_t_a_-;_-* &quot;-&quot;\ _P_t_a_-;_-@_-"/>
    <numFmt numFmtId="191" formatCode="_ [$€]\ * #,##0.00_ ;_ [$€]\ * \-#,##0.00_ ;_ [$€]\ * &quot;-&quot;??_ ;_ @_ "/>
    <numFmt numFmtId="192" formatCode="&quot;$&quot;\ #,##0_);[Red]\(&quot;$&quot;\ #,##0\)"/>
    <numFmt numFmtId="194" formatCode="0.00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43"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7" fontId="3"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7" fontId="1" fillId="0" borderId="0" applyFont="0" applyFill="0" applyBorder="0" applyAlignment="0" applyProtection="0"/>
    <xf numFmtId="191" fontId="3" fillId="0" borderId="0" applyFont="0" applyFill="0" applyBorder="0" applyAlignment="0" applyProtection="0"/>
    <xf numFmtId="187"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4" fontId="19"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3" fillId="0" borderId="0" applyFont="0" applyFill="0" applyBorder="0" applyAlignment="0" applyProtection="0"/>
    <xf numFmtId="43" fontId="2"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2" fontId="3"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3" fillId="0" borderId="0" applyFont="0" applyFill="0" applyBorder="0" applyAlignment="0" applyProtection="0"/>
    <xf numFmtId="182" fontId="3" fillId="0" borderId="0" applyFont="0" applyFill="0" applyBorder="0" applyAlignment="0" applyProtection="0"/>
    <xf numFmtId="173"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73"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73" fontId="1" fillId="0" borderId="0" applyFont="0" applyFill="0" applyBorder="0" applyAlignment="0" applyProtection="0"/>
    <xf numFmtId="0" fontId="45" fillId="0" borderId="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5"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167" fontId="19" fillId="0" borderId="0" applyFont="0" applyFill="0" applyBorder="0" applyAlignment="0" applyProtection="0"/>
    <xf numFmtId="167" fontId="19" fillId="0" borderId="0" applyFont="0" applyFill="0" applyBorder="0" applyAlignment="0" applyProtection="0"/>
    <xf numFmtId="9" fontId="3" fillId="0" borderId="0" applyFont="0" applyFill="0" applyBorder="0" applyAlignment="0" applyProtection="0"/>
    <xf numFmtId="173" fontId="19" fillId="0" borderId="0" applyFont="0" applyFill="0" applyBorder="0" applyAlignment="0" applyProtection="0"/>
    <xf numFmtId="167" fontId="19"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0" fontId="1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2" fillId="2"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182" fontId="3" fillId="0" borderId="0" applyFont="0" applyFill="0" applyBorder="0" applyAlignment="0" applyProtection="0"/>
    <xf numFmtId="0" fontId="13" fillId="3" borderId="0" applyNumberFormat="0" applyBorder="0" applyAlignment="0" applyProtection="0"/>
    <xf numFmtId="17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73" fontId="3" fillId="0" borderId="0" applyFont="0" applyFill="0" applyBorder="0" applyAlignment="0" applyProtection="0"/>
    <xf numFmtId="173"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167" fontId="19" fillId="0" borderId="0" applyFont="0" applyFill="0" applyBorder="0" applyAlignment="0" applyProtection="0"/>
    <xf numFmtId="173" fontId="3"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7"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3" fillId="0" borderId="0"/>
    <xf numFmtId="0" fontId="18" fillId="0" borderId="0"/>
    <xf numFmtId="0" fontId="18" fillId="0" borderId="0"/>
    <xf numFmtId="173" fontId="19" fillId="0" borderId="0" applyFont="0" applyFill="0" applyBorder="0" applyAlignment="0" applyProtection="0"/>
    <xf numFmtId="0" fontId="3" fillId="0" borderId="0"/>
    <xf numFmtId="165"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5" fontId="19"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85" fontId="3" fillId="0" borderId="0" applyFont="0" applyFill="0" applyBorder="0" applyAlignment="0" applyProtection="0"/>
    <xf numFmtId="0" fontId="50" fillId="0" borderId="0"/>
    <xf numFmtId="164" fontId="50"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5" fontId="5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5" fontId="19"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73" fontId="3" fillId="0" borderId="0" applyFont="0" applyFill="0" applyBorder="0" applyAlignment="0" applyProtection="0"/>
    <xf numFmtId="167" fontId="19" fillId="0" borderId="0" applyFont="0" applyFill="0" applyBorder="0" applyAlignment="0" applyProtection="0"/>
    <xf numFmtId="164" fontId="50" fillId="0" borderId="0" applyFont="0" applyFill="0" applyBorder="0" applyAlignment="0" applyProtection="0"/>
    <xf numFmtId="166" fontId="3" fillId="0" borderId="0" applyFont="0" applyFill="0" applyBorder="0" applyAlignment="0" applyProtection="0"/>
    <xf numFmtId="165" fontId="5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cellStyleXfs>
  <cellXfs count="251">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6"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6"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6" fontId="25" fillId="0" borderId="0" xfId="128" applyNumberFormat="1" applyFont="1"/>
    <xf numFmtId="9" fontId="28" fillId="0" borderId="3" xfId="149" applyFont="1" applyFill="1" applyBorder="1" applyAlignment="1">
      <alignment horizontal="center" vertical="center"/>
    </xf>
    <xf numFmtId="176" fontId="28" fillId="0" borderId="3" xfId="80" applyNumberFormat="1" applyFont="1" applyFill="1" applyBorder="1" applyAlignment="1">
      <alignment vertical="center"/>
    </xf>
    <xf numFmtId="3" fontId="19" fillId="0" borderId="0" xfId="128" applyNumberFormat="1"/>
    <xf numFmtId="176" fontId="28" fillId="0" borderId="3" xfId="88" applyNumberFormat="1" applyFont="1" applyFill="1" applyBorder="1" applyAlignment="1">
      <alignment horizontal="center" vertical="center"/>
    </xf>
    <xf numFmtId="176" fontId="28" fillId="0" borderId="3" xfId="80" applyNumberFormat="1" applyFont="1" applyFill="1" applyBorder="1" applyAlignment="1">
      <alignment horizontal="center" vertical="center"/>
    </xf>
    <xf numFmtId="176" fontId="28" fillId="5" borderId="3" xfId="88" applyNumberFormat="1" applyFont="1" applyFill="1" applyBorder="1" applyAlignment="1">
      <alignment horizontal="center" vertical="center"/>
    </xf>
    <xf numFmtId="176" fontId="28" fillId="5" borderId="3" xfId="80" applyNumberFormat="1" applyFont="1" applyFill="1" applyBorder="1" applyAlignment="1">
      <alignment horizontal="center" vertical="center"/>
    </xf>
    <xf numFmtId="176" fontId="28" fillId="0" borderId="5" xfId="88" applyNumberFormat="1" applyFont="1" applyFill="1" applyBorder="1" applyAlignment="1">
      <alignment horizontal="center" vertical="center"/>
    </xf>
    <xf numFmtId="0" fontId="25" fillId="0" borderId="0" xfId="128" applyFont="1" applyAlignment="1">
      <alignment vertical="center"/>
    </xf>
    <xf numFmtId="176" fontId="28" fillId="0" borderId="3" xfId="88" applyNumberFormat="1" applyFont="1" applyFill="1" applyBorder="1" applyAlignment="1">
      <alignment vertical="center"/>
    </xf>
    <xf numFmtId="176" fontId="28" fillId="5" borderId="3" xfId="88" applyNumberFormat="1" applyFont="1" applyFill="1" applyBorder="1" applyAlignment="1">
      <alignment vertical="center"/>
    </xf>
    <xf numFmtId="176"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6" fontId="32" fillId="0" borderId="0" xfId="81" applyNumberFormat="1" applyFont="1" applyFill="1" applyBorder="1"/>
    <xf numFmtId="3" fontId="32" fillId="0" borderId="3" xfId="81" applyNumberFormat="1" applyFont="1" applyFill="1" applyBorder="1" applyAlignment="1">
      <alignment horizontal="center" vertical="center"/>
    </xf>
    <xf numFmtId="176"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6" fontId="32" fillId="0" borderId="3" xfId="88" applyNumberFormat="1" applyFont="1" applyFill="1" applyBorder="1" applyAlignment="1">
      <alignment horizontal="center" vertical="center"/>
    </xf>
    <xf numFmtId="176" fontId="32" fillId="5" borderId="0" xfId="81" applyNumberFormat="1" applyFont="1" applyFill="1" applyBorder="1"/>
    <xf numFmtId="3" fontId="32" fillId="5" borderId="3" xfId="81" applyNumberFormat="1" applyFont="1" applyFill="1" applyBorder="1" applyAlignment="1">
      <alignment horizontal="center" vertical="center"/>
    </xf>
    <xf numFmtId="176"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6" fontId="32" fillId="0" borderId="0" xfId="80" applyNumberFormat="1" applyFont="1" applyFill="1" applyBorder="1" applyAlignment="1">
      <alignment horizontal="center" vertical="center"/>
    </xf>
    <xf numFmtId="176" fontId="32" fillId="0" borderId="0" xfId="80" applyNumberFormat="1" applyFont="1" applyFill="1" applyBorder="1" applyAlignment="1">
      <alignment vertical="center"/>
    </xf>
    <xf numFmtId="176" fontId="34" fillId="0" borderId="0" xfId="80" applyNumberFormat="1" applyFont="1" applyFill="1" applyBorder="1" applyAlignment="1">
      <alignment horizontal="center" vertical="center"/>
    </xf>
    <xf numFmtId="176"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6" fontId="36" fillId="0" borderId="3" xfId="80" applyNumberFormat="1" applyFont="1" applyFill="1" applyBorder="1" applyAlignment="1">
      <alignment vertical="center"/>
    </xf>
    <xf numFmtId="176" fontId="36" fillId="0" borderId="3" xfId="80" applyNumberFormat="1" applyFont="1" applyFill="1" applyBorder="1" applyAlignment="1">
      <alignment horizontal="center" vertical="center"/>
    </xf>
    <xf numFmtId="176"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8" fontId="19" fillId="0" borderId="0" xfId="24" applyNumberFormat="1" applyBorder="1"/>
    <xf numFmtId="176" fontId="19" fillId="0" borderId="0" xfId="128" applyNumberFormat="1" applyBorder="1"/>
    <xf numFmtId="0" fontId="25" fillId="0" borderId="3" xfId="0" applyFont="1" applyBorder="1"/>
    <xf numFmtId="0" fontId="0" fillId="0" borderId="3" xfId="0" applyBorder="1"/>
    <xf numFmtId="176" fontId="0" fillId="0" borderId="3" xfId="0" applyNumberFormat="1" applyBorder="1"/>
    <xf numFmtId="176" fontId="25" fillId="0" borderId="3" xfId="0" applyNumberFormat="1" applyFont="1" applyBorder="1"/>
    <xf numFmtId="176"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6" fontId="32" fillId="0" borderId="3" xfId="80" applyNumberFormat="1" applyFont="1" applyFill="1" applyBorder="1" applyAlignment="1">
      <alignment vertical="center"/>
    </xf>
    <xf numFmtId="176" fontId="19" fillId="11" borderId="0" xfId="128" applyNumberFormat="1" applyFill="1"/>
    <xf numFmtId="176" fontId="25" fillId="11" borderId="0" xfId="128" applyNumberFormat="1" applyFont="1" applyFill="1"/>
    <xf numFmtId="176" fontId="19" fillId="0" borderId="0" xfId="128" applyNumberFormat="1"/>
    <xf numFmtId="178"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6"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8" fontId="24" fillId="0" borderId="0" xfId="24" applyNumberFormat="1" applyFont="1" applyBorder="1"/>
    <xf numFmtId="176"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8"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6"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8" fontId="3" fillId="0" borderId="3" xfId="0" applyNumberFormat="1" applyFont="1" applyFill="1" applyBorder="1" applyAlignment="1">
      <alignment horizontal="right" vertical="center"/>
    </xf>
    <xf numFmtId="179" fontId="3" fillId="0" borderId="3" xfId="0" applyNumberFormat="1" applyFont="1" applyFill="1" applyBorder="1" applyAlignment="1">
      <alignment horizontal="right" vertical="center"/>
    </xf>
    <xf numFmtId="179" fontId="30" fillId="0" borderId="3" xfId="0" applyNumberFormat="1" applyFont="1" applyFill="1" applyBorder="1" applyAlignment="1">
      <alignment horizontal="right" vertical="center"/>
    </xf>
    <xf numFmtId="175"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165" fontId="46" fillId="14" borderId="3" xfId="319" applyFont="1" applyFill="1" applyBorder="1" applyAlignment="1">
      <alignment horizontal="center" vertical="center" wrapText="1"/>
    </xf>
    <xf numFmtId="176"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6" fontId="46" fillId="5" borderId="3" xfId="84" applyNumberFormat="1" applyFont="1" applyFill="1" applyBorder="1" applyAlignment="1">
      <alignment horizontal="center" vertical="center" wrapText="1"/>
    </xf>
    <xf numFmtId="176" fontId="46" fillId="0" borderId="3" xfId="78" applyNumberFormat="1" applyFont="1" applyFill="1" applyBorder="1" applyAlignment="1">
      <alignment vertical="center" wrapText="1"/>
    </xf>
    <xf numFmtId="176"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8" fontId="36" fillId="0" borderId="3" xfId="320" applyNumberFormat="1" applyFont="1" applyFill="1" applyBorder="1" applyAlignment="1">
      <alignment horizontal="center" vertical="center" wrapText="1"/>
    </xf>
    <xf numFmtId="178" fontId="36" fillId="0" borderId="3" xfId="321" applyNumberFormat="1" applyFont="1" applyFill="1" applyBorder="1" applyAlignment="1">
      <alignment horizontal="center" vertical="center" wrapText="1"/>
    </xf>
    <xf numFmtId="178" fontId="36" fillId="0" borderId="3" xfId="322" applyNumberFormat="1" applyFont="1" applyFill="1" applyBorder="1" applyAlignment="1">
      <alignment horizontal="center" vertical="center" wrapText="1"/>
    </xf>
    <xf numFmtId="178"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71" fontId="36" fillId="0" borderId="5" xfId="84" applyNumberFormat="1" applyFont="1" applyFill="1" applyBorder="1" applyAlignment="1">
      <alignment vertical="center" wrapText="1"/>
    </xf>
    <xf numFmtId="175"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6"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5"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71" fontId="10" fillId="0" borderId="3" xfId="84" applyNumberFormat="1" applyFont="1" applyFill="1" applyBorder="1" applyAlignment="1" applyProtection="1">
      <alignment horizontal="right" vertical="center" wrapText="1"/>
    </xf>
    <xf numFmtId="179"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6" fontId="11" fillId="0" borderId="3" xfId="78" applyNumberFormat="1" applyFont="1" applyFill="1" applyBorder="1" applyAlignment="1">
      <alignment vertical="center" wrapText="1"/>
    </xf>
    <xf numFmtId="171" fontId="3" fillId="0" borderId="5" xfId="87" applyNumberFormat="1" applyFont="1" applyFill="1" applyBorder="1" applyAlignment="1">
      <alignment horizontal="center" vertical="center" wrapText="1"/>
    </xf>
    <xf numFmtId="176"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6" fontId="11" fillId="0" borderId="3" xfId="78" applyNumberFormat="1" applyFont="1" applyFill="1" applyBorder="1" applyAlignment="1">
      <alignment vertical="center"/>
    </xf>
    <xf numFmtId="192" fontId="11" fillId="0" borderId="3" xfId="110" applyNumberFormat="1" applyFont="1" applyFill="1" applyBorder="1" applyAlignment="1">
      <alignment horizontal="right" vertical="center" wrapText="1"/>
    </xf>
    <xf numFmtId="192"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0" fontId="11" fillId="0" borderId="3" xfId="151" applyNumberFormat="1" applyFont="1" applyBorder="1" applyAlignment="1">
      <alignment horizontal="center" vertical="center" wrapText="1"/>
    </xf>
    <xf numFmtId="10" fontId="19" fillId="0" borderId="0" xfId="128" applyNumberFormat="1"/>
    <xf numFmtId="176" fontId="24" fillId="0" borderId="0" xfId="128" applyNumberFormat="1" applyFont="1" applyBorder="1"/>
    <xf numFmtId="194" fontId="36" fillId="0" borderId="3" xfId="149" applyNumberFormat="1" applyFont="1" applyFill="1" applyBorder="1" applyAlignment="1">
      <alignment horizontal="center" vertical="center"/>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49" fontId="9" fillId="9" borderId="3" xfId="106" applyNumberFormat="1"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7" t="s">
        <v>0</v>
      </c>
      <c r="B3" s="218"/>
      <c r="C3" s="218"/>
      <c r="D3" s="219"/>
      <c r="E3" s="1"/>
      <c r="F3" s="2"/>
      <c r="G3" s="2"/>
      <c r="H3" s="2"/>
      <c r="I3" s="2"/>
      <c r="J3" s="2"/>
      <c r="K3" s="2"/>
      <c r="M3" s="2"/>
      <c r="O3" s="2"/>
      <c r="Q3" s="2"/>
    </row>
    <row r="4" spans="1:18" s="3" customFormat="1" ht="12.75" x14ac:dyDescent="0.2">
      <c r="A4" s="217" t="s">
        <v>14</v>
      </c>
      <c r="B4" s="218"/>
      <c r="C4" s="218"/>
      <c r="D4" s="219"/>
      <c r="E4" s="1"/>
      <c r="F4" s="2"/>
      <c r="G4" s="2"/>
      <c r="H4" s="2"/>
      <c r="I4" s="2"/>
      <c r="J4" s="2"/>
      <c r="K4" s="2"/>
      <c r="M4" s="2"/>
      <c r="O4" s="2"/>
      <c r="Q4" s="2"/>
    </row>
    <row r="5" spans="1:18" s="3" customFormat="1" ht="12.75" x14ac:dyDescent="0.2">
      <c r="A5" s="217" t="s">
        <v>0</v>
      </c>
      <c r="B5" s="218"/>
      <c r="C5" s="218"/>
      <c r="D5" s="219"/>
      <c r="E5" s="1"/>
      <c r="F5" s="2"/>
      <c r="G5" s="2"/>
      <c r="H5" s="2"/>
      <c r="I5" s="2"/>
      <c r="J5" s="2"/>
      <c r="K5" s="2"/>
      <c r="M5" s="2"/>
      <c r="O5" s="2"/>
      <c r="Q5" s="2"/>
    </row>
    <row r="6" spans="1:18" s="3" customFormat="1" ht="12.75" x14ac:dyDescent="0.2">
      <c r="A6" s="217" t="s">
        <v>15</v>
      </c>
      <c r="B6" s="218"/>
      <c r="C6" s="218"/>
      <c r="D6" s="219"/>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6" t="s">
        <v>86</v>
      </c>
      <c r="B8" s="227"/>
      <c r="C8" s="227"/>
      <c r="D8" s="227"/>
    </row>
    <row r="9" spans="1:18" s="3" customFormat="1" ht="12.75" x14ac:dyDescent="0.2">
      <c r="A9" s="4"/>
      <c r="B9" s="4"/>
      <c r="C9" s="4"/>
      <c r="D9" s="4"/>
      <c r="E9" s="2"/>
      <c r="F9" s="2"/>
      <c r="G9" s="2"/>
      <c r="H9" s="2"/>
      <c r="I9" s="2"/>
      <c r="J9" s="2"/>
      <c r="K9" s="2"/>
      <c r="M9" s="2"/>
      <c r="O9" s="2"/>
      <c r="Q9" s="2"/>
    </row>
    <row r="10" spans="1:18" ht="34.5" customHeight="1" x14ac:dyDescent="0.25">
      <c r="A10" s="34" t="s">
        <v>1</v>
      </c>
      <c r="B10" s="228" t="s">
        <v>16</v>
      </c>
      <c r="C10" s="228"/>
      <c r="D10" s="228"/>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3" t="s">
        <v>2</v>
      </c>
      <c r="B13" s="198" t="s">
        <v>3</v>
      </c>
      <c r="C13" s="198" t="s">
        <v>68</v>
      </c>
      <c r="D13" s="220" t="s">
        <v>19</v>
      </c>
      <c r="E13" s="10"/>
      <c r="F13" s="71">
        <v>2016</v>
      </c>
      <c r="G13" s="10"/>
      <c r="H13" s="194">
        <v>2017</v>
      </c>
      <c r="I13" s="195"/>
      <c r="J13" s="231"/>
      <c r="K13" s="194">
        <v>2018</v>
      </c>
      <c r="L13" s="231"/>
      <c r="M13" s="194">
        <v>2019</v>
      </c>
      <c r="N13" s="231"/>
      <c r="O13" s="194">
        <v>2020</v>
      </c>
      <c r="P13" s="195"/>
      <c r="Q13" s="195" t="s">
        <v>79</v>
      </c>
      <c r="R13" s="195"/>
    </row>
    <row r="14" spans="1:18" s="11" customFormat="1" ht="15" customHeight="1" x14ac:dyDescent="0.25">
      <c r="A14" s="224"/>
      <c r="B14" s="199"/>
      <c r="C14" s="199"/>
      <c r="D14" s="221"/>
      <c r="E14" s="10"/>
      <c r="F14" s="192" t="s">
        <v>8</v>
      </c>
      <c r="G14" s="10"/>
      <c r="H14" s="192" t="s">
        <v>8</v>
      </c>
      <c r="I14" s="192" t="s">
        <v>85</v>
      </c>
      <c r="J14" s="192" t="s">
        <v>81</v>
      </c>
      <c r="K14" s="192" t="s">
        <v>8</v>
      </c>
      <c r="L14" s="192" t="s">
        <v>80</v>
      </c>
      <c r="M14" s="192" t="s">
        <v>8</v>
      </c>
      <c r="N14" s="192" t="s">
        <v>80</v>
      </c>
      <c r="O14" s="196" t="s">
        <v>8</v>
      </c>
      <c r="P14" s="192" t="s">
        <v>80</v>
      </c>
      <c r="Q14" s="196" t="s">
        <v>8</v>
      </c>
      <c r="R14" s="192" t="s">
        <v>80</v>
      </c>
    </row>
    <row r="15" spans="1:18" s="11" customFormat="1" ht="47.25" customHeight="1" x14ac:dyDescent="0.25">
      <c r="A15" s="225"/>
      <c r="B15" s="200"/>
      <c r="C15" s="200"/>
      <c r="D15" s="222"/>
      <c r="E15" s="12"/>
      <c r="F15" s="192"/>
      <c r="G15" s="12"/>
      <c r="H15" s="192"/>
      <c r="I15" s="192"/>
      <c r="J15" s="192"/>
      <c r="K15" s="192"/>
      <c r="L15" s="192"/>
      <c r="M15" s="192"/>
      <c r="N15" s="192"/>
      <c r="O15" s="197"/>
      <c r="P15" s="192"/>
      <c r="Q15" s="197"/>
      <c r="R15" s="192"/>
    </row>
    <row r="16" spans="1:18" ht="60" customHeight="1" x14ac:dyDescent="0.25">
      <c r="A16" s="229" t="s">
        <v>11</v>
      </c>
      <c r="B16" s="201" t="s">
        <v>12</v>
      </c>
      <c r="C16" s="201"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30"/>
      <c r="B17" s="208"/>
      <c r="C17" s="208"/>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30"/>
      <c r="B18" s="208"/>
      <c r="C18" s="208"/>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30"/>
      <c r="B19" s="208"/>
      <c r="C19" s="208"/>
      <c r="D19" s="13" t="s">
        <v>87</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30"/>
      <c r="B20" s="202"/>
      <c r="C20" s="202"/>
      <c r="D20" s="13" t="s">
        <v>84</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3" t="s">
        <v>2</v>
      </c>
      <c r="B26" s="193" t="s">
        <v>3</v>
      </c>
      <c r="C26" s="198" t="s">
        <v>68</v>
      </c>
      <c r="D26" s="193" t="s">
        <v>19</v>
      </c>
      <c r="E26" s="10"/>
      <c r="F26" s="75">
        <v>2016</v>
      </c>
      <c r="G26" s="83"/>
      <c r="H26" s="193">
        <v>2017</v>
      </c>
      <c r="I26" s="193"/>
      <c r="J26" s="193"/>
      <c r="K26" s="193">
        <v>2018</v>
      </c>
      <c r="L26" s="193"/>
      <c r="M26" s="193">
        <v>2019</v>
      </c>
      <c r="N26" s="193"/>
      <c r="O26" s="193">
        <v>2020</v>
      </c>
      <c r="P26" s="193"/>
      <c r="Q26" s="193" t="s">
        <v>79</v>
      </c>
      <c r="R26" s="193"/>
    </row>
    <row r="27" spans="1:20" s="11" customFormat="1" ht="15" customHeight="1" x14ac:dyDescent="0.25">
      <c r="A27" s="193"/>
      <c r="B27" s="193"/>
      <c r="C27" s="199"/>
      <c r="D27" s="193"/>
      <c r="E27" s="10"/>
      <c r="F27" s="192" t="s">
        <v>8</v>
      </c>
      <c r="G27" s="83"/>
      <c r="H27" s="192" t="s">
        <v>8</v>
      </c>
      <c r="I27" s="192" t="s">
        <v>85</v>
      </c>
      <c r="J27" s="192" t="s">
        <v>81</v>
      </c>
      <c r="K27" s="192" t="s">
        <v>8</v>
      </c>
      <c r="L27" s="192" t="s">
        <v>80</v>
      </c>
      <c r="M27" s="192" t="s">
        <v>8</v>
      </c>
      <c r="N27" s="192" t="s">
        <v>80</v>
      </c>
      <c r="O27" s="192" t="s">
        <v>8</v>
      </c>
      <c r="P27" s="192" t="s">
        <v>80</v>
      </c>
      <c r="Q27" s="192" t="s">
        <v>8</v>
      </c>
      <c r="R27" s="192" t="s">
        <v>80</v>
      </c>
    </row>
    <row r="28" spans="1:20" s="11" customFormat="1" ht="47.25" customHeight="1" x14ac:dyDescent="0.25">
      <c r="A28" s="193"/>
      <c r="B28" s="193"/>
      <c r="C28" s="200"/>
      <c r="D28" s="193"/>
      <c r="E28" s="12"/>
      <c r="F28" s="192"/>
      <c r="G28" s="84"/>
      <c r="H28" s="192"/>
      <c r="I28" s="192"/>
      <c r="J28" s="192"/>
      <c r="K28" s="192"/>
      <c r="L28" s="192"/>
      <c r="M28" s="192"/>
      <c r="N28" s="192"/>
      <c r="O28" s="192"/>
      <c r="P28" s="192"/>
      <c r="Q28" s="192"/>
      <c r="R28" s="192"/>
    </row>
    <row r="29" spans="1:20" ht="51" hidden="1" customHeight="1" x14ac:dyDescent="0.25">
      <c r="A29" s="215" t="s">
        <v>25</v>
      </c>
      <c r="B29" s="216" t="s">
        <v>26</v>
      </c>
      <c r="C29" s="72"/>
      <c r="D29" s="18" t="s">
        <v>9</v>
      </c>
      <c r="E29" s="14"/>
      <c r="F29" s="29"/>
      <c r="G29" s="85"/>
      <c r="H29" s="29"/>
      <c r="I29" s="85"/>
      <c r="J29" s="85"/>
      <c r="K29" s="30"/>
      <c r="L29" s="86"/>
      <c r="M29" s="20"/>
      <c r="N29" s="86"/>
      <c r="O29" s="20"/>
      <c r="P29" s="86"/>
      <c r="Q29" s="15"/>
      <c r="R29" s="86"/>
    </row>
    <row r="30" spans="1:20" ht="95.25" customHeight="1" x14ac:dyDescent="0.25">
      <c r="A30" s="215"/>
      <c r="B30" s="216"/>
      <c r="C30" s="216"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5"/>
      <c r="B31" s="216"/>
      <c r="C31" s="216"/>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09" t="s">
        <v>10</v>
      </c>
      <c r="B33" s="212" t="s">
        <v>27</v>
      </c>
      <c r="C33" s="212"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10"/>
      <c r="B34" s="213"/>
      <c r="C34" s="213"/>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11"/>
      <c r="B35" s="214"/>
      <c r="C35" s="214"/>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5" t="s">
        <v>28</v>
      </c>
      <c r="B37" s="201" t="s">
        <v>29</v>
      </c>
      <c r="C37" s="201"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6"/>
      <c r="B38" s="208"/>
      <c r="C38" s="208"/>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7"/>
      <c r="B39" s="202"/>
      <c r="C39" s="202"/>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3" t="s">
        <v>2</v>
      </c>
      <c r="B45" s="193" t="s">
        <v>3</v>
      </c>
      <c r="C45" s="198" t="s">
        <v>68</v>
      </c>
      <c r="D45" s="193" t="s">
        <v>19</v>
      </c>
      <c r="E45" s="10"/>
      <c r="F45" s="75">
        <v>2016</v>
      </c>
      <c r="G45" s="83"/>
      <c r="H45" s="193">
        <v>2017</v>
      </c>
      <c r="I45" s="193"/>
      <c r="J45" s="193"/>
      <c r="K45" s="193">
        <v>2018</v>
      </c>
      <c r="L45" s="193"/>
      <c r="M45" s="193">
        <v>2019</v>
      </c>
      <c r="N45" s="193"/>
      <c r="O45" s="193">
        <v>2020</v>
      </c>
      <c r="P45" s="193"/>
      <c r="Q45" s="193" t="s">
        <v>79</v>
      </c>
      <c r="R45" s="193"/>
    </row>
    <row r="46" spans="1:20" s="11" customFormat="1" ht="15" customHeight="1" x14ac:dyDescent="0.25">
      <c r="A46" s="193"/>
      <c r="B46" s="193"/>
      <c r="C46" s="199"/>
      <c r="D46" s="193"/>
      <c r="E46" s="10"/>
      <c r="F46" s="196" t="s">
        <v>8</v>
      </c>
      <c r="G46" s="83"/>
      <c r="H46" s="196" t="s">
        <v>8</v>
      </c>
      <c r="I46" s="192" t="s">
        <v>85</v>
      </c>
      <c r="J46" s="192" t="s">
        <v>81</v>
      </c>
      <c r="K46" s="196" t="s">
        <v>8</v>
      </c>
      <c r="L46" s="192" t="s">
        <v>80</v>
      </c>
      <c r="M46" s="196" t="s">
        <v>8</v>
      </c>
      <c r="N46" s="192" t="s">
        <v>80</v>
      </c>
      <c r="O46" s="192" t="s">
        <v>8</v>
      </c>
      <c r="P46" s="192" t="s">
        <v>80</v>
      </c>
      <c r="Q46" s="196" t="s">
        <v>8</v>
      </c>
      <c r="R46" s="192" t="s">
        <v>80</v>
      </c>
    </row>
    <row r="47" spans="1:20" s="11" customFormat="1" ht="47.25" customHeight="1" x14ac:dyDescent="0.25">
      <c r="A47" s="193"/>
      <c r="B47" s="193"/>
      <c r="C47" s="200"/>
      <c r="D47" s="193"/>
      <c r="E47" s="12"/>
      <c r="F47" s="197"/>
      <c r="G47" s="84"/>
      <c r="H47" s="197"/>
      <c r="I47" s="192"/>
      <c r="J47" s="192"/>
      <c r="K47" s="197"/>
      <c r="L47" s="192"/>
      <c r="M47" s="197"/>
      <c r="N47" s="192"/>
      <c r="O47" s="192"/>
      <c r="P47" s="192"/>
      <c r="Q47" s="197"/>
      <c r="R47" s="192"/>
    </row>
    <row r="48" spans="1:20" ht="60" customHeight="1" x14ac:dyDescent="0.25">
      <c r="A48" s="203" t="s">
        <v>36</v>
      </c>
      <c r="B48" s="201" t="s">
        <v>37</v>
      </c>
      <c r="C48" s="201"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4"/>
      <c r="B49" s="202"/>
      <c r="C49" s="202"/>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3" t="s">
        <v>2</v>
      </c>
      <c r="B54" s="193" t="s">
        <v>3</v>
      </c>
      <c r="C54" s="198" t="s">
        <v>68</v>
      </c>
      <c r="D54" s="193" t="s">
        <v>19</v>
      </c>
      <c r="E54" s="10"/>
      <c r="F54" s="75">
        <v>2016</v>
      </c>
      <c r="G54" s="83"/>
      <c r="H54" s="193">
        <v>2017</v>
      </c>
      <c r="I54" s="193"/>
      <c r="J54" s="193"/>
      <c r="K54" s="193">
        <v>2018</v>
      </c>
      <c r="L54" s="193"/>
      <c r="M54" s="193">
        <v>2019</v>
      </c>
      <c r="N54" s="193"/>
      <c r="O54" s="193">
        <v>2020</v>
      </c>
      <c r="P54" s="193"/>
      <c r="Q54" s="193" t="s">
        <v>79</v>
      </c>
      <c r="R54" s="193"/>
    </row>
    <row r="55" spans="1:20" s="11" customFormat="1" ht="15" customHeight="1" x14ac:dyDescent="0.25">
      <c r="A55" s="193"/>
      <c r="B55" s="193"/>
      <c r="C55" s="199"/>
      <c r="D55" s="193"/>
      <c r="E55" s="10"/>
      <c r="F55" s="192" t="s">
        <v>8</v>
      </c>
      <c r="G55" s="83"/>
      <c r="H55" s="192" t="s">
        <v>8</v>
      </c>
      <c r="I55" s="192" t="s">
        <v>85</v>
      </c>
      <c r="J55" s="192" t="s">
        <v>81</v>
      </c>
      <c r="K55" s="192" t="s">
        <v>8</v>
      </c>
      <c r="L55" s="192" t="s">
        <v>80</v>
      </c>
      <c r="M55" s="192" t="s">
        <v>8</v>
      </c>
      <c r="N55" s="192" t="s">
        <v>80</v>
      </c>
      <c r="O55" s="192" t="s">
        <v>8</v>
      </c>
      <c r="P55" s="192" t="s">
        <v>80</v>
      </c>
      <c r="Q55" s="192" t="s">
        <v>8</v>
      </c>
      <c r="R55" s="192" t="s">
        <v>80</v>
      </c>
    </row>
    <row r="56" spans="1:20" s="11" customFormat="1" ht="47.25" customHeight="1" x14ac:dyDescent="0.25">
      <c r="A56" s="193"/>
      <c r="B56" s="193"/>
      <c r="C56" s="200"/>
      <c r="D56" s="193"/>
      <c r="E56" s="12"/>
      <c r="F56" s="192"/>
      <c r="G56" s="84"/>
      <c r="H56" s="192"/>
      <c r="I56" s="192"/>
      <c r="J56" s="192"/>
      <c r="K56" s="192"/>
      <c r="L56" s="192"/>
      <c r="M56" s="192"/>
      <c r="N56" s="192"/>
      <c r="O56" s="192"/>
      <c r="P56" s="192"/>
      <c r="Q56" s="192"/>
      <c r="R56" s="192"/>
    </row>
    <row r="57" spans="1:20" ht="88.5" customHeight="1" x14ac:dyDescent="0.25">
      <c r="A57" s="203" t="s">
        <v>40</v>
      </c>
      <c r="B57" s="201" t="s">
        <v>13</v>
      </c>
      <c r="C57" s="201"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4"/>
      <c r="B58" s="202"/>
      <c r="C58" s="202"/>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3" t="s">
        <v>2</v>
      </c>
      <c r="B63" s="193" t="s">
        <v>3</v>
      </c>
      <c r="C63" s="198" t="s">
        <v>68</v>
      </c>
      <c r="D63" s="193" t="s">
        <v>19</v>
      </c>
      <c r="E63" s="10"/>
      <c r="F63" s="75">
        <v>2016</v>
      </c>
      <c r="G63" s="83"/>
      <c r="H63" s="193">
        <v>2017</v>
      </c>
      <c r="I63" s="193"/>
      <c r="J63" s="193"/>
      <c r="K63" s="193">
        <v>2018</v>
      </c>
      <c r="L63" s="193"/>
      <c r="M63" s="193">
        <v>2019</v>
      </c>
      <c r="N63" s="193"/>
      <c r="O63" s="193">
        <v>2020</v>
      </c>
      <c r="P63" s="193"/>
      <c r="Q63" s="193" t="s">
        <v>79</v>
      </c>
      <c r="R63" s="193"/>
    </row>
    <row r="64" spans="1:20" s="11" customFormat="1" ht="15" customHeight="1" x14ac:dyDescent="0.25">
      <c r="A64" s="193"/>
      <c r="B64" s="193"/>
      <c r="C64" s="199"/>
      <c r="D64" s="193"/>
      <c r="E64" s="10"/>
      <c r="F64" s="192" t="s">
        <v>8</v>
      </c>
      <c r="G64" s="83"/>
      <c r="H64" s="192" t="s">
        <v>8</v>
      </c>
      <c r="I64" s="192" t="s">
        <v>85</v>
      </c>
      <c r="J64" s="192" t="s">
        <v>81</v>
      </c>
      <c r="K64" s="192" t="s">
        <v>8</v>
      </c>
      <c r="L64" s="192" t="s">
        <v>80</v>
      </c>
      <c r="M64" s="192" t="s">
        <v>8</v>
      </c>
      <c r="N64" s="192" t="s">
        <v>80</v>
      </c>
      <c r="O64" s="192" t="s">
        <v>8</v>
      </c>
      <c r="P64" s="192" t="s">
        <v>80</v>
      </c>
      <c r="Q64" s="192" t="s">
        <v>8</v>
      </c>
      <c r="R64" s="192" t="s">
        <v>80</v>
      </c>
    </row>
    <row r="65" spans="1:20" s="11" customFormat="1" ht="47.25" customHeight="1" x14ac:dyDescent="0.25">
      <c r="A65" s="193"/>
      <c r="B65" s="193"/>
      <c r="C65" s="200"/>
      <c r="D65" s="193"/>
      <c r="E65" s="12"/>
      <c r="F65" s="192"/>
      <c r="G65" s="84"/>
      <c r="H65" s="192"/>
      <c r="I65" s="192"/>
      <c r="J65" s="192"/>
      <c r="K65" s="192"/>
      <c r="L65" s="192"/>
      <c r="M65" s="192"/>
      <c r="N65" s="192"/>
      <c r="O65" s="192"/>
      <c r="P65" s="192"/>
      <c r="Q65" s="192"/>
      <c r="R65" s="192"/>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topLeftCell="P1" zoomScale="70" zoomScaleNormal="70" workbookViewId="0">
      <selection activeCell="AF72" sqref="AF72"/>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customWidth="1"/>
    <col min="9" max="9" width="0.5703125" style="7" customWidth="1"/>
    <col min="10" max="11" width="10.7109375" style="8" customWidth="1"/>
    <col min="12" max="12" width="14.28515625" style="8" customWidth="1"/>
    <col min="13" max="13" width="13.140625" style="8" bestFit="1" customWidth="1"/>
    <col min="14" max="14" width="0.5703125" style="7" customWidth="1"/>
    <col min="15" max="16" width="10.7109375" style="8" customWidth="1"/>
    <col min="17" max="17" width="17.7109375" style="8" customWidth="1"/>
    <col min="18" max="18" width="13.140625" style="8" bestFit="1" customWidth="1"/>
    <col min="19" max="19" width="0.5703125" style="8" customWidth="1"/>
    <col min="20" max="21" width="10.7109375" style="8" customWidth="1"/>
    <col min="22" max="22" width="14.5703125" style="8" customWidth="1"/>
    <col min="23" max="23" width="13.140625" style="8" bestFit="1" customWidth="1"/>
    <col min="24" max="24" width="0.5703125" style="8" customWidth="1"/>
    <col min="25" max="26" width="10.7109375" style="8" customWidth="1"/>
    <col min="27" max="27" width="14.5703125" style="8"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101" customWidth="1"/>
    <col min="36" max="36" width="15.5703125" style="101" customWidth="1"/>
    <col min="37" max="37" width="13.7109375" style="101" customWidth="1"/>
    <col min="38" max="38" width="16.140625" style="101" customWidth="1"/>
    <col min="39" max="39" width="11.42578125" style="101"/>
    <col min="40" max="16384" width="11.42578125" style="8"/>
  </cols>
  <sheetData>
    <row r="1" spans="1:39" x14ac:dyDescent="0.25">
      <c r="A1" s="6" t="s">
        <v>66</v>
      </c>
    </row>
    <row r="3" spans="1:39" s="3" customFormat="1" ht="12.75" x14ac:dyDescent="0.2">
      <c r="A3" s="250" t="s">
        <v>0</v>
      </c>
      <c r="B3" s="250"/>
      <c r="C3" s="250"/>
      <c r="D3" s="250"/>
      <c r="E3" s="250"/>
      <c r="F3" s="250"/>
      <c r="G3" s="4"/>
      <c r="H3" s="4"/>
      <c r="I3" s="2"/>
      <c r="J3" s="2"/>
      <c r="K3" s="2"/>
      <c r="L3" s="2"/>
      <c r="M3" s="2"/>
      <c r="N3" s="2"/>
      <c r="O3" s="2"/>
      <c r="P3" s="2"/>
      <c r="Q3" s="2"/>
      <c r="R3" s="2"/>
      <c r="T3" s="118"/>
      <c r="U3" s="118"/>
      <c r="V3" s="118"/>
      <c r="W3" s="118"/>
      <c r="Y3" s="118"/>
      <c r="Z3" s="118"/>
      <c r="AA3" s="118"/>
      <c r="AB3" s="118"/>
      <c r="AD3" s="2"/>
      <c r="AE3" s="2"/>
      <c r="AF3" s="118"/>
      <c r="AG3" s="118"/>
      <c r="AI3" s="159"/>
      <c r="AJ3" s="159"/>
      <c r="AK3" s="159"/>
      <c r="AL3" s="160"/>
      <c r="AM3" s="102"/>
    </row>
    <row r="4" spans="1:39" s="3" customFormat="1" ht="12.75" x14ac:dyDescent="0.2">
      <c r="A4" s="250" t="s">
        <v>14</v>
      </c>
      <c r="B4" s="250"/>
      <c r="C4" s="250"/>
      <c r="D4" s="250"/>
      <c r="E4" s="250"/>
      <c r="F4" s="250"/>
      <c r="G4" s="4"/>
      <c r="H4" s="4"/>
      <c r="I4" s="2"/>
      <c r="J4" s="2"/>
      <c r="K4" s="2"/>
      <c r="L4" s="2"/>
      <c r="M4" s="2"/>
      <c r="N4" s="2"/>
      <c r="O4" s="2"/>
      <c r="P4" s="2"/>
      <c r="Q4" s="2"/>
      <c r="R4" s="2"/>
      <c r="T4" s="118"/>
      <c r="U4" s="118"/>
      <c r="V4" s="118"/>
      <c r="W4" s="118"/>
      <c r="Y4" s="118"/>
      <c r="Z4" s="118"/>
      <c r="AA4" s="118"/>
      <c r="AB4" s="118"/>
      <c r="AD4" s="2"/>
      <c r="AE4" s="2"/>
      <c r="AF4" s="118"/>
      <c r="AG4" s="118"/>
      <c r="AI4" s="159"/>
      <c r="AJ4" s="159"/>
      <c r="AK4" s="159"/>
      <c r="AL4" s="160"/>
      <c r="AM4" s="102"/>
    </row>
    <row r="5" spans="1:39" s="3" customFormat="1" ht="12.75" x14ac:dyDescent="0.2">
      <c r="A5" s="250" t="s">
        <v>0</v>
      </c>
      <c r="B5" s="250"/>
      <c r="C5" s="250"/>
      <c r="D5" s="250"/>
      <c r="E5" s="250"/>
      <c r="F5" s="250"/>
      <c r="G5" s="4"/>
      <c r="H5" s="4"/>
      <c r="I5" s="2"/>
      <c r="J5" s="2"/>
      <c r="K5" s="2"/>
      <c r="L5" s="2"/>
      <c r="M5" s="2"/>
      <c r="N5" s="2"/>
      <c r="O5" s="2"/>
      <c r="P5" s="2"/>
      <c r="Q5" s="2"/>
      <c r="R5" s="2"/>
      <c r="T5" s="118"/>
      <c r="U5" s="118"/>
      <c r="V5" s="118"/>
      <c r="W5" s="118"/>
      <c r="Y5" s="118"/>
      <c r="Z5" s="118"/>
      <c r="AA5" s="118"/>
      <c r="AB5" s="118"/>
      <c r="AD5" s="2"/>
      <c r="AE5" s="2"/>
      <c r="AF5" s="118"/>
      <c r="AG5" s="118"/>
      <c r="AI5" s="159"/>
      <c r="AJ5" s="159"/>
      <c r="AK5" s="159"/>
      <c r="AL5" s="160"/>
      <c r="AM5" s="102"/>
    </row>
    <row r="6" spans="1:39" s="3" customFormat="1" ht="12.75" x14ac:dyDescent="0.2">
      <c r="A6" s="250" t="s">
        <v>15</v>
      </c>
      <c r="B6" s="250"/>
      <c r="C6" s="250"/>
      <c r="D6" s="250"/>
      <c r="E6" s="250"/>
      <c r="F6" s="250"/>
      <c r="G6" s="4"/>
      <c r="H6" s="4"/>
      <c r="I6" s="2"/>
      <c r="J6" s="2"/>
      <c r="K6" s="2"/>
      <c r="L6" s="2"/>
      <c r="M6" s="2"/>
      <c r="N6" s="2"/>
      <c r="O6" s="2"/>
      <c r="P6" s="2"/>
      <c r="Q6" s="2"/>
      <c r="R6" s="2"/>
      <c r="T6" s="118"/>
      <c r="U6" s="118"/>
      <c r="V6" s="118"/>
      <c r="W6" s="118"/>
      <c r="Y6" s="118"/>
      <c r="Z6" s="118"/>
      <c r="AA6" s="118"/>
      <c r="AB6" s="118"/>
      <c r="AD6" s="2"/>
      <c r="AE6" s="2"/>
      <c r="AF6" s="118"/>
      <c r="AG6" s="118"/>
      <c r="AI6" s="159"/>
      <c r="AJ6" s="159"/>
      <c r="AK6" s="159"/>
      <c r="AL6" s="160"/>
      <c r="AM6" s="102"/>
    </row>
    <row r="7" spans="1:39" s="3" customFormat="1" ht="12.75" x14ac:dyDescent="0.2">
      <c r="A7" s="4"/>
      <c r="B7" s="4"/>
      <c r="C7" s="4"/>
      <c r="D7" s="4"/>
      <c r="E7" s="4"/>
      <c r="F7" s="4"/>
      <c r="G7" s="4"/>
      <c r="H7" s="4"/>
      <c r="I7" s="2"/>
      <c r="J7" s="2"/>
      <c r="K7" s="2"/>
      <c r="L7" s="2"/>
      <c r="M7" s="2"/>
      <c r="N7" s="2"/>
      <c r="O7" s="2"/>
      <c r="P7" s="2"/>
      <c r="Q7" s="2"/>
      <c r="R7" s="2"/>
      <c r="T7" s="118"/>
      <c r="U7" s="118"/>
      <c r="V7" s="118"/>
      <c r="W7" s="118"/>
      <c r="Y7" s="118"/>
      <c r="Z7" s="118"/>
      <c r="AA7" s="118"/>
      <c r="AB7" s="118"/>
      <c r="AD7" s="2"/>
      <c r="AE7" s="2"/>
      <c r="AF7" s="118"/>
      <c r="AG7" s="118"/>
      <c r="AI7" s="159"/>
      <c r="AJ7" s="159"/>
      <c r="AK7" s="159"/>
      <c r="AL7" s="160"/>
      <c r="AM7" s="102"/>
    </row>
    <row r="8" spans="1:39" s="5" customFormat="1" ht="15.75" customHeight="1" x14ac:dyDescent="0.2">
      <c r="A8" s="184"/>
      <c r="B8" s="184"/>
      <c r="C8" s="184"/>
      <c r="D8" s="184"/>
      <c r="E8" s="184"/>
      <c r="F8" s="184"/>
      <c r="G8" s="4"/>
      <c r="H8" s="184"/>
      <c r="T8" s="119"/>
      <c r="U8" s="119"/>
      <c r="V8" s="119"/>
      <c r="W8" s="119"/>
      <c r="Y8" s="119"/>
      <c r="Z8" s="119"/>
      <c r="AA8" s="119"/>
      <c r="AB8" s="119"/>
      <c r="AF8" s="119"/>
      <c r="AG8" s="119"/>
      <c r="AI8" s="161"/>
      <c r="AJ8" s="161"/>
      <c r="AK8" s="161"/>
      <c r="AL8" s="161"/>
      <c r="AM8" s="103"/>
    </row>
    <row r="9" spans="1:39" s="3" customFormat="1" ht="12.75" x14ac:dyDescent="0.2">
      <c r="A9" s="4"/>
      <c r="B9" s="4"/>
      <c r="C9" s="4"/>
      <c r="D9" s="4"/>
      <c r="E9" s="4"/>
      <c r="F9" s="4"/>
      <c r="G9" s="4"/>
      <c r="H9" s="4"/>
      <c r="I9" s="2"/>
      <c r="J9" s="2"/>
      <c r="K9" s="2"/>
      <c r="L9" s="2"/>
      <c r="M9" s="2"/>
      <c r="N9" s="2"/>
      <c r="O9" s="2"/>
      <c r="P9" s="2"/>
      <c r="Q9" s="2"/>
      <c r="R9" s="2"/>
      <c r="T9" s="118"/>
      <c r="U9" s="118"/>
      <c r="V9" s="118"/>
      <c r="W9" s="118"/>
      <c r="Y9" s="118"/>
      <c r="Z9" s="118"/>
      <c r="AA9" s="118"/>
      <c r="AB9" s="118"/>
      <c r="AD9" s="2"/>
      <c r="AE9" s="2"/>
      <c r="AF9" s="118"/>
      <c r="AG9" s="118"/>
      <c r="AI9" s="159"/>
      <c r="AJ9" s="159"/>
      <c r="AK9" s="159"/>
      <c r="AL9" s="160"/>
      <c r="AM9" s="102"/>
    </row>
    <row r="10" spans="1:39" x14ac:dyDescent="0.25">
      <c r="A10" s="34" t="s">
        <v>1</v>
      </c>
      <c r="B10" s="228" t="s">
        <v>16</v>
      </c>
      <c r="C10" s="228"/>
      <c r="D10" s="228"/>
      <c r="E10" s="228"/>
      <c r="F10" s="228"/>
      <c r="G10" s="185"/>
      <c r="H10" s="185"/>
      <c r="I10" s="8"/>
      <c r="J10" s="7"/>
      <c r="K10" s="7"/>
      <c r="L10" s="7"/>
      <c r="M10" s="7"/>
      <c r="N10" s="8"/>
      <c r="O10" s="7"/>
      <c r="P10" s="7"/>
      <c r="Q10" s="7"/>
      <c r="R10" s="7"/>
      <c r="T10" s="7"/>
      <c r="U10" s="7"/>
      <c r="V10" s="7"/>
      <c r="W10" s="7"/>
      <c r="Y10" s="7"/>
      <c r="Z10" s="7"/>
      <c r="AA10" s="7"/>
      <c r="AB10" s="7"/>
      <c r="AD10" s="7"/>
      <c r="AE10" s="7"/>
      <c r="AF10" s="7"/>
      <c r="AG10" s="7"/>
      <c r="AI10" s="104"/>
      <c r="AJ10" s="104"/>
      <c r="AK10" s="104"/>
    </row>
    <row r="11" spans="1:39"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F11" s="7"/>
      <c r="AG11" s="7"/>
      <c r="AI11" s="104"/>
      <c r="AJ11" s="104"/>
      <c r="AK11" s="190"/>
      <c r="AL11" s="190"/>
    </row>
    <row r="12" spans="1:39"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F12" s="99"/>
      <c r="AG12" s="99">
        <v>1000000</v>
      </c>
      <c r="AI12" s="104"/>
      <c r="AJ12" s="104"/>
      <c r="AK12" s="104"/>
    </row>
    <row r="13" spans="1:39" s="11" customFormat="1" ht="27" customHeight="1" x14ac:dyDescent="0.25">
      <c r="A13" s="223" t="s">
        <v>2</v>
      </c>
      <c r="B13" s="198" t="s">
        <v>3</v>
      </c>
      <c r="C13" s="237" t="s">
        <v>95</v>
      </c>
      <c r="D13" s="198" t="s">
        <v>68</v>
      </c>
      <c r="E13" s="237" t="s">
        <v>88</v>
      </c>
      <c r="F13" s="220" t="s">
        <v>19</v>
      </c>
      <c r="G13" s="234" t="s">
        <v>100</v>
      </c>
      <c r="H13" s="193" t="s">
        <v>122</v>
      </c>
      <c r="I13" s="10"/>
      <c r="J13" s="193">
        <v>2016</v>
      </c>
      <c r="K13" s="193"/>
      <c r="L13" s="193"/>
      <c r="M13" s="193"/>
      <c r="N13" s="10"/>
      <c r="O13" s="193">
        <v>2017</v>
      </c>
      <c r="P13" s="193"/>
      <c r="Q13" s="193"/>
      <c r="R13" s="193"/>
      <c r="T13" s="193">
        <v>2018</v>
      </c>
      <c r="U13" s="193"/>
      <c r="V13" s="193"/>
      <c r="W13" s="193"/>
      <c r="Y13" s="193">
        <v>2019</v>
      </c>
      <c r="Z13" s="193"/>
      <c r="AA13" s="193"/>
      <c r="AB13" s="193"/>
      <c r="AD13" s="194">
        <v>2020</v>
      </c>
      <c r="AE13" s="195"/>
      <c r="AF13" s="195"/>
      <c r="AG13" s="195"/>
      <c r="AI13" s="247" t="s">
        <v>20</v>
      </c>
      <c r="AJ13" s="247"/>
      <c r="AK13" s="247"/>
      <c r="AL13" s="247"/>
      <c r="AM13" s="109"/>
    </row>
    <row r="14" spans="1:39" s="11" customFormat="1" ht="16.5" customHeight="1" x14ac:dyDescent="0.25">
      <c r="A14" s="224"/>
      <c r="B14" s="199"/>
      <c r="C14" s="221"/>
      <c r="D14" s="199"/>
      <c r="E14" s="221"/>
      <c r="F14" s="221"/>
      <c r="G14" s="234"/>
      <c r="H14" s="193"/>
      <c r="I14" s="10"/>
      <c r="J14" s="192" t="s">
        <v>4</v>
      </c>
      <c r="K14" s="192"/>
      <c r="L14" s="192" t="s">
        <v>62</v>
      </c>
      <c r="M14" s="192"/>
      <c r="N14" s="10"/>
      <c r="O14" s="192" t="s">
        <v>6</v>
      </c>
      <c r="P14" s="192"/>
      <c r="Q14" s="192" t="s">
        <v>8</v>
      </c>
      <c r="R14" s="192"/>
      <c r="S14" s="10"/>
      <c r="T14" s="192" t="s">
        <v>7</v>
      </c>
      <c r="U14" s="192"/>
      <c r="V14" s="192" t="s">
        <v>8</v>
      </c>
      <c r="W14" s="192"/>
      <c r="Y14" s="192" t="s">
        <v>7</v>
      </c>
      <c r="Z14" s="192"/>
      <c r="AA14" s="192" t="s">
        <v>8</v>
      </c>
      <c r="AB14" s="192"/>
      <c r="AD14" s="192" t="s">
        <v>7</v>
      </c>
      <c r="AE14" s="192"/>
      <c r="AF14" s="192" t="s">
        <v>8</v>
      </c>
      <c r="AG14" s="192"/>
      <c r="AI14" s="196" t="s">
        <v>4</v>
      </c>
      <c r="AJ14" s="196" t="s">
        <v>67</v>
      </c>
      <c r="AK14" s="196" t="s">
        <v>8</v>
      </c>
      <c r="AL14" s="196" t="s">
        <v>5</v>
      </c>
      <c r="AM14" s="109"/>
    </row>
    <row r="15" spans="1:39" s="11" customFormat="1" ht="33" x14ac:dyDescent="0.25">
      <c r="A15" s="225"/>
      <c r="B15" s="200"/>
      <c r="C15" s="238"/>
      <c r="D15" s="200"/>
      <c r="E15" s="238"/>
      <c r="F15" s="222"/>
      <c r="G15" s="234"/>
      <c r="H15" s="193"/>
      <c r="I15" s="12"/>
      <c r="J15" s="65" t="s">
        <v>60</v>
      </c>
      <c r="K15" s="179" t="s">
        <v>61</v>
      </c>
      <c r="L15" s="65" t="s">
        <v>63</v>
      </c>
      <c r="M15" s="179" t="s">
        <v>64</v>
      </c>
      <c r="N15" s="12"/>
      <c r="O15" s="65" t="s">
        <v>60</v>
      </c>
      <c r="P15" s="179" t="s">
        <v>61</v>
      </c>
      <c r="Q15" s="65" t="s">
        <v>63</v>
      </c>
      <c r="R15" s="179" t="s">
        <v>64</v>
      </c>
      <c r="S15" s="10"/>
      <c r="T15" s="65" t="s">
        <v>60</v>
      </c>
      <c r="U15" s="179" t="s">
        <v>61</v>
      </c>
      <c r="V15" s="179" t="s">
        <v>63</v>
      </c>
      <c r="W15" s="179" t="s">
        <v>64</v>
      </c>
      <c r="Y15" s="179" t="s">
        <v>60</v>
      </c>
      <c r="Z15" s="179" t="s">
        <v>61</v>
      </c>
      <c r="AA15" s="179" t="s">
        <v>65</v>
      </c>
      <c r="AB15" s="179" t="s">
        <v>64</v>
      </c>
      <c r="AD15" s="179" t="s">
        <v>60</v>
      </c>
      <c r="AE15" s="179" t="s">
        <v>61</v>
      </c>
      <c r="AF15" s="179" t="s">
        <v>65</v>
      </c>
      <c r="AG15" s="179" t="s">
        <v>64</v>
      </c>
      <c r="AI15" s="197"/>
      <c r="AJ15" s="197"/>
      <c r="AK15" s="197"/>
      <c r="AL15" s="197"/>
      <c r="AM15" s="109"/>
    </row>
    <row r="16" spans="1:39" ht="75.75" customHeight="1" x14ac:dyDescent="0.25">
      <c r="A16" s="229" t="s">
        <v>11</v>
      </c>
      <c r="B16" s="201" t="s">
        <v>12</v>
      </c>
      <c r="C16" s="201" t="s">
        <v>94</v>
      </c>
      <c r="D16" s="201" t="s">
        <v>69</v>
      </c>
      <c r="E16" s="239" t="s">
        <v>93</v>
      </c>
      <c r="F16" s="13" t="s">
        <v>134</v>
      </c>
      <c r="G16" s="13" t="s">
        <v>102</v>
      </c>
      <c r="H16" s="248" t="s">
        <v>123</v>
      </c>
      <c r="I16" s="14"/>
      <c r="J16" s="148">
        <v>1436</v>
      </c>
      <c r="K16" s="148">
        <v>565</v>
      </c>
      <c r="L16" s="148">
        <v>5193.9827459999997</v>
      </c>
      <c r="M16" s="30">
        <v>4172.3766720000003</v>
      </c>
      <c r="N16" s="23"/>
      <c r="O16" s="15">
        <v>1771</v>
      </c>
      <c r="P16" s="15">
        <v>1045</v>
      </c>
      <c r="Q16" s="30">
        <v>9288.5278980000003</v>
      </c>
      <c r="R16" s="30">
        <v>9269.4900300000008</v>
      </c>
      <c r="S16" s="112"/>
      <c r="T16" s="120">
        <v>832</v>
      </c>
      <c r="U16" s="120">
        <v>255</v>
      </c>
      <c r="V16" s="121">
        <v>10671.08678</v>
      </c>
      <c r="W16" s="122">
        <v>9668.8584989999999</v>
      </c>
      <c r="X16" s="113"/>
      <c r="Y16" s="120">
        <v>1646</v>
      </c>
      <c r="Z16" s="120">
        <v>1620</v>
      </c>
      <c r="AA16" s="121">
        <v>10566.607599999999</v>
      </c>
      <c r="AB16" s="122">
        <v>9933.3464230000009</v>
      </c>
      <c r="AC16" s="113"/>
      <c r="AD16" s="96">
        <v>515</v>
      </c>
      <c r="AE16" s="96">
        <v>107</v>
      </c>
      <c r="AF16" s="121">
        <v>7126.8540000000003</v>
      </c>
      <c r="AG16" s="122">
        <v>1777.9366620000001</v>
      </c>
      <c r="AH16" s="112"/>
      <c r="AI16" s="96">
        <f>K16+P16+U16+Z16+AD16</f>
        <v>4000</v>
      </c>
      <c r="AJ16" s="96">
        <f>K16+P16+U16+Z16+AE16</f>
        <v>3592</v>
      </c>
      <c r="AK16" s="66">
        <f>L16+Q16+V16+AA16+AF16</f>
        <v>42847.059023999995</v>
      </c>
      <c r="AL16" s="66">
        <f>M16+R16+W16+AB16+AG16</f>
        <v>34822.008286000004</v>
      </c>
      <c r="AM16" s="110"/>
    </row>
    <row r="17" spans="1:39" ht="43.5" customHeight="1" x14ac:dyDescent="0.25">
      <c r="A17" s="230"/>
      <c r="B17" s="208"/>
      <c r="C17" s="208"/>
      <c r="D17" s="208"/>
      <c r="E17" s="240"/>
      <c r="F17" s="13" t="s">
        <v>148</v>
      </c>
      <c r="G17" s="13" t="s">
        <v>103</v>
      </c>
      <c r="H17" s="249"/>
      <c r="I17" s="14"/>
      <c r="J17" s="15">
        <v>333</v>
      </c>
      <c r="K17" s="96">
        <v>439</v>
      </c>
      <c r="L17" s="15">
        <v>20057.566579999999</v>
      </c>
      <c r="M17" s="30">
        <v>18516.562233000001</v>
      </c>
      <c r="N17" s="23"/>
      <c r="O17" s="15">
        <v>220</v>
      </c>
      <c r="P17" s="15">
        <v>221</v>
      </c>
      <c r="Q17" s="30">
        <v>11882.555253</v>
      </c>
      <c r="R17" s="30">
        <v>11851.986835</v>
      </c>
      <c r="S17" s="112"/>
      <c r="T17" s="120">
        <v>330</v>
      </c>
      <c r="U17" s="165">
        <v>319</v>
      </c>
      <c r="V17" s="121">
        <v>13077.860506999999</v>
      </c>
      <c r="W17" s="122">
        <v>11356.322699</v>
      </c>
      <c r="X17" s="113"/>
      <c r="Y17" s="120">
        <v>518</v>
      </c>
      <c r="Z17" s="165">
        <v>518</v>
      </c>
      <c r="AA17" s="121">
        <v>14534.392159000001</v>
      </c>
      <c r="AB17" s="122">
        <v>12875.191430999999</v>
      </c>
      <c r="AC17" s="113"/>
      <c r="AD17" s="96">
        <v>100</v>
      </c>
      <c r="AE17" s="96">
        <v>64</v>
      </c>
      <c r="AF17" s="121">
        <v>6599.9989999999998</v>
      </c>
      <c r="AG17" s="122">
        <v>345.37625000000003</v>
      </c>
      <c r="AH17" s="112"/>
      <c r="AI17" s="96">
        <f t="shared" ref="AI17:AI19" si="0">K17+P17+U17+Z17+AD17</f>
        <v>1597</v>
      </c>
      <c r="AJ17" s="96">
        <f t="shared" ref="AJ17:AJ19" si="1">K17+P17+U17+Z17+AE17</f>
        <v>1561</v>
      </c>
      <c r="AK17" s="66">
        <f t="shared" ref="AK17:AK22" si="2">L17+Q17+V17+AA17+AF17</f>
        <v>66152.373498999994</v>
      </c>
      <c r="AL17" s="66">
        <f t="shared" ref="AL17:AL22" si="3">M17+R17+W17+AB17+AG17</f>
        <v>54945.439448000005</v>
      </c>
      <c r="AM17" s="110"/>
    </row>
    <row r="18" spans="1:39" ht="39.75" customHeight="1" x14ac:dyDescent="0.25">
      <c r="A18" s="230"/>
      <c r="B18" s="208"/>
      <c r="C18" s="208"/>
      <c r="D18" s="208"/>
      <c r="E18" s="240"/>
      <c r="F18" s="13" t="s">
        <v>135</v>
      </c>
      <c r="G18" s="13" t="s">
        <v>105</v>
      </c>
      <c r="H18" s="249"/>
      <c r="I18" s="14"/>
      <c r="J18" s="15">
        <v>60</v>
      </c>
      <c r="K18" s="15">
        <v>52</v>
      </c>
      <c r="L18" s="15">
        <v>4892.9710850000001</v>
      </c>
      <c r="M18" s="30">
        <v>3555.560739</v>
      </c>
      <c r="N18" s="23"/>
      <c r="O18" s="15">
        <v>34</v>
      </c>
      <c r="P18" s="15">
        <v>38</v>
      </c>
      <c r="Q18" s="30">
        <v>2055.683677</v>
      </c>
      <c r="R18" s="30">
        <v>2055.683677</v>
      </c>
      <c r="S18" s="112"/>
      <c r="T18" s="120">
        <v>41</v>
      </c>
      <c r="U18" s="120">
        <v>42</v>
      </c>
      <c r="V18" s="121">
        <v>2630.3621990000001</v>
      </c>
      <c r="W18" s="123">
        <v>1918.1475949999999</v>
      </c>
      <c r="X18" s="113"/>
      <c r="Y18" s="120">
        <v>148</v>
      </c>
      <c r="Z18" s="120">
        <v>148</v>
      </c>
      <c r="AA18" s="121">
        <v>1180.1478</v>
      </c>
      <c r="AB18" s="123">
        <v>1094.740669</v>
      </c>
      <c r="AC18" s="113"/>
      <c r="AD18" s="96">
        <v>90</v>
      </c>
      <c r="AE18" s="96">
        <v>45</v>
      </c>
      <c r="AF18" s="121">
        <v>4000</v>
      </c>
      <c r="AG18" s="123">
        <v>241.95244</v>
      </c>
      <c r="AH18" s="112"/>
      <c r="AI18" s="96">
        <f t="shared" ref="AI18" si="4">K18+P18+U18+Z18+AD18</f>
        <v>370</v>
      </c>
      <c r="AJ18" s="96">
        <f t="shared" ref="AJ18" si="5">K18+P18+U18+Z18+AE18</f>
        <v>325</v>
      </c>
      <c r="AK18" s="66">
        <f t="shared" ref="AK18" si="6">L18+Q18+V18+AA18+AF18</f>
        <v>14759.164761000002</v>
      </c>
      <c r="AL18" s="66">
        <f t="shared" ref="AL18" si="7">M18+R18+W18+AB18+AG18</f>
        <v>8866.0851199999997</v>
      </c>
    </row>
    <row r="19" spans="1:39" ht="43.5" customHeight="1" x14ac:dyDescent="0.25">
      <c r="A19" s="230"/>
      <c r="B19" s="208"/>
      <c r="C19" s="208"/>
      <c r="D19" s="208"/>
      <c r="E19" s="240"/>
      <c r="F19" s="13" t="s">
        <v>136</v>
      </c>
      <c r="G19" s="13" t="s">
        <v>104</v>
      </c>
      <c r="H19" s="249"/>
      <c r="I19" s="14"/>
      <c r="J19" s="15">
        <v>201</v>
      </c>
      <c r="K19" s="15">
        <v>277</v>
      </c>
      <c r="L19" s="15">
        <v>54.545000000000002</v>
      </c>
      <c r="M19" s="30">
        <v>54.545000000000002</v>
      </c>
      <c r="N19" s="23"/>
      <c r="O19" s="15">
        <v>668</v>
      </c>
      <c r="P19" s="15">
        <v>683</v>
      </c>
      <c r="Q19" s="30">
        <v>102.76</v>
      </c>
      <c r="R19" s="30">
        <v>100.80500000000001</v>
      </c>
      <c r="S19" s="112"/>
      <c r="T19" s="120">
        <v>351</v>
      </c>
      <c r="U19" s="120">
        <v>285</v>
      </c>
      <c r="V19" s="121">
        <v>148.423</v>
      </c>
      <c r="W19" s="121">
        <v>148.423</v>
      </c>
      <c r="X19" s="113"/>
      <c r="Y19" s="120">
        <v>577</v>
      </c>
      <c r="Z19" s="120">
        <v>577</v>
      </c>
      <c r="AA19" s="121">
        <v>91.726650000000006</v>
      </c>
      <c r="AB19" s="121">
        <v>91.726650000000006</v>
      </c>
      <c r="AC19" s="113"/>
      <c r="AD19" s="96">
        <v>280</v>
      </c>
      <c r="AE19" s="96">
        <v>66</v>
      </c>
      <c r="AF19" s="121">
        <v>278.81200000000001</v>
      </c>
      <c r="AG19" s="121">
        <v>70.778552000000005</v>
      </c>
      <c r="AH19" s="112"/>
      <c r="AI19" s="96">
        <f t="shared" si="0"/>
        <v>2102</v>
      </c>
      <c r="AJ19" s="96">
        <f t="shared" si="1"/>
        <v>1888</v>
      </c>
      <c r="AK19" s="66">
        <f t="shared" si="2"/>
        <v>676.26665000000003</v>
      </c>
      <c r="AL19" s="66">
        <f t="shared" si="3"/>
        <v>466.27820200000002</v>
      </c>
      <c r="AM19" s="110"/>
    </row>
    <row r="20" spans="1:39" ht="62.25" customHeight="1" x14ac:dyDescent="0.25">
      <c r="A20" s="230"/>
      <c r="B20" s="208"/>
      <c r="C20" s="208"/>
      <c r="D20" s="208"/>
      <c r="E20" s="240"/>
      <c r="F20" s="13" t="s">
        <v>137</v>
      </c>
      <c r="G20" s="13" t="s">
        <v>101</v>
      </c>
      <c r="H20" s="249"/>
      <c r="I20" s="14"/>
      <c r="J20" s="26">
        <v>1</v>
      </c>
      <c r="K20" s="26">
        <v>0.72</v>
      </c>
      <c r="L20" s="15">
        <v>4832.2331139999997</v>
      </c>
      <c r="M20" s="30">
        <v>4699.1188830000001</v>
      </c>
      <c r="N20" s="23"/>
      <c r="O20" s="26">
        <v>1</v>
      </c>
      <c r="P20" s="149">
        <v>0.94</v>
      </c>
      <c r="Q20" s="30">
        <v>7110.6509999999998</v>
      </c>
      <c r="R20" s="30">
        <v>7012.2827450000004</v>
      </c>
      <c r="S20" s="112"/>
      <c r="T20" s="167">
        <v>1</v>
      </c>
      <c r="U20" s="168">
        <v>1</v>
      </c>
      <c r="V20" s="121">
        <v>6874.516799</v>
      </c>
      <c r="W20" s="122">
        <v>6078.1745110000002</v>
      </c>
      <c r="X20" s="113"/>
      <c r="Y20" s="167">
        <v>1</v>
      </c>
      <c r="Z20" s="168">
        <v>0.99963333333333348</v>
      </c>
      <c r="AA20" s="121">
        <v>7331.1864759999999</v>
      </c>
      <c r="AB20" s="122">
        <v>7186.1477349999996</v>
      </c>
      <c r="AC20" s="113"/>
      <c r="AD20" s="163">
        <v>1</v>
      </c>
      <c r="AE20" s="95">
        <v>0.98942771776603078</v>
      </c>
      <c r="AF20" s="121">
        <v>8233.2080000000005</v>
      </c>
      <c r="AG20" s="122">
        <v>5939.8390079999999</v>
      </c>
      <c r="AH20" s="112"/>
      <c r="AI20" s="163">
        <v>1</v>
      </c>
      <c r="AJ20" s="95">
        <v>0.92989999999999995</v>
      </c>
      <c r="AK20" s="66">
        <f t="shared" si="2"/>
        <v>34381.795388999999</v>
      </c>
      <c r="AL20" s="66">
        <f>M20+R20+W20+AB20+AG20</f>
        <v>30915.562881999998</v>
      </c>
    </row>
    <row r="21" spans="1:39" ht="94.5" customHeight="1" x14ac:dyDescent="0.25">
      <c r="A21" s="230"/>
      <c r="B21" s="208"/>
      <c r="C21" s="208"/>
      <c r="D21" s="208"/>
      <c r="E21" s="240"/>
      <c r="F21" s="13" t="s">
        <v>138</v>
      </c>
      <c r="G21" s="13" t="s">
        <v>119</v>
      </c>
      <c r="H21" s="249"/>
      <c r="I21" s="14"/>
      <c r="J21" s="15" t="s">
        <v>120</v>
      </c>
      <c r="K21" s="15" t="s">
        <v>120</v>
      </c>
      <c r="L21" s="15">
        <v>0</v>
      </c>
      <c r="M21" s="15">
        <v>0</v>
      </c>
      <c r="N21" s="23"/>
      <c r="O21" s="26">
        <v>1</v>
      </c>
      <c r="P21" s="150">
        <v>0.625</v>
      </c>
      <c r="Q21" s="30">
        <v>2566.5566699999999</v>
      </c>
      <c r="R21" s="30">
        <v>1983.9287999999999</v>
      </c>
      <c r="S21" s="112"/>
      <c r="T21" s="167">
        <v>1</v>
      </c>
      <c r="U21" s="124">
        <v>1</v>
      </c>
      <c r="V21" s="121">
        <v>9019.4005730000008</v>
      </c>
      <c r="W21" s="122">
        <v>8838.3554729999996</v>
      </c>
      <c r="X21" s="113"/>
      <c r="Y21" s="167">
        <v>1</v>
      </c>
      <c r="Z21" s="124">
        <v>1</v>
      </c>
      <c r="AA21" s="121">
        <v>2376.69292</v>
      </c>
      <c r="AB21" s="122">
        <v>2376.69292</v>
      </c>
      <c r="AC21" s="113"/>
      <c r="AD21" s="96">
        <v>0</v>
      </c>
      <c r="AE21" s="96">
        <v>0</v>
      </c>
      <c r="AF21" s="121"/>
      <c r="AG21" s="122">
        <v>0</v>
      </c>
      <c r="AH21" s="112"/>
      <c r="AI21" s="163">
        <v>1</v>
      </c>
      <c r="AJ21" s="186">
        <f>(P21+U21+Z21)/3</f>
        <v>0.875</v>
      </c>
      <c r="AK21" s="66">
        <f t="shared" si="2"/>
        <v>13962.650163</v>
      </c>
      <c r="AL21" s="66">
        <f t="shared" si="3"/>
        <v>13198.977192999999</v>
      </c>
    </row>
    <row r="22" spans="1:39" ht="60" x14ac:dyDescent="0.25">
      <c r="A22" s="230"/>
      <c r="B22" s="202"/>
      <c r="C22" s="202"/>
      <c r="D22" s="202"/>
      <c r="E22" s="241"/>
      <c r="F22" s="13" t="s">
        <v>139</v>
      </c>
      <c r="G22" s="13" t="s">
        <v>128</v>
      </c>
      <c r="H22" s="249"/>
      <c r="I22" s="14"/>
      <c r="J22" s="15" t="s">
        <v>120</v>
      </c>
      <c r="K22" s="15" t="s">
        <v>120</v>
      </c>
      <c r="L22" s="15">
        <v>0</v>
      </c>
      <c r="M22" s="15">
        <v>0</v>
      </c>
      <c r="N22" s="23"/>
      <c r="O22" s="15" t="s">
        <v>120</v>
      </c>
      <c r="P22" s="15" t="s">
        <v>120</v>
      </c>
      <c r="Q22" s="15">
        <v>0</v>
      </c>
      <c r="R22" s="15">
        <v>0</v>
      </c>
      <c r="S22" s="112"/>
      <c r="T22" s="15" t="s">
        <v>120</v>
      </c>
      <c r="U22" s="15" t="s">
        <v>120</v>
      </c>
      <c r="V22" s="15">
        <v>0</v>
      </c>
      <c r="W22" s="15">
        <v>0</v>
      </c>
      <c r="X22" s="113"/>
      <c r="Y22" s="26">
        <v>1</v>
      </c>
      <c r="Z22" s="26">
        <v>1</v>
      </c>
      <c r="AA22" s="121">
        <v>848.68239500000004</v>
      </c>
      <c r="AB22" s="122">
        <v>458.342873</v>
      </c>
      <c r="AC22" s="113"/>
      <c r="AD22" s="163">
        <v>1</v>
      </c>
      <c r="AE22" s="163">
        <v>0</v>
      </c>
      <c r="AF22" s="121">
        <v>392.22199999999998</v>
      </c>
      <c r="AG22" s="122">
        <v>0</v>
      </c>
      <c r="AH22" s="112"/>
      <c r="AI22" s="163">
        <v>1</v>
      </c>
      <c r="AJ22" s="163">
        <v>0.5</v>
      </c>
      <c r="AK22" s="66">
        <f t="shared" si="2"/>
        <v>1240.904395</v>
      </c>
      <c r="AL22" s="66">
        <f t="shared" si="3"/>
        <v>458.342873</v>
      </c>
    </row>
    <row r="23" spans="1:39" s="6" customFormat="1" ht="15.75" x14ac:dyDescent="0.25">
      <c r="A23" s="17"/>
      <c r="B23" s="183" t="s">
        <v>53</v>
      </c>
      <c r="C23" s="183"/>
      <c r="D23" s="183"/>
      <c r="E23" s="183"/>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34016.188700999999</v>
      </c>
      <c r="AC23" s="164"/>
      <c r="AD23" s="42"/>
      <c r="AE23" s="43"/>
      <c r="AF23" s="43">
        <v>26631.095000000001</v>
      </c>
      <c r="AG23" s="43">
        <f>SUM(AG16:AG22)</f>
        <v>8375.8829120000009</v>
      </c>
      <c r="AI23" s="105"/>
      <c r="AJ23" s="105"/>
      <c r="AK23" s="68">
        <f>SUM(AK16:AK22)</f>
        <v>174020.213881</v>
      </c>
      <c r="AL23" s="68">
        <f>SUM(AL16:AL22)</f>
        <v>143672.69400400002</v>
      </c>
      <c r="AM23" s="109"/>
    </row>
    <row r="24" spans="1:39" x14ac:dyDescent="0.25">
      <c r="A24" s="114"/>
      <c r="F24" s="7"/>
      <c r="G24" s="7"/>
      <c r="H24" s="7"/>
      <c r="I24" s="8"/>
      <c r="J24" s="7"/>
      <c r="K24" s="7"/>
      <c r="L24" s="7"/>
      <c r="M24" s="7"/>
      <c r="N24" s="8"/>
      <c r="O24" s="7"/>
      <c r="P24" s="7"/>
      <c r="Q24" s="7"/>
      <c r="R24" s="7"/>
      <c r="T24" s="7"/>
      <c r="U24" s="7"/>
      <c r="V24" s="76"/>
      <c r="W24" s="76"/>
      <c r="Y24" s="7"/>
      <c r="Z24" s="7"/>
      <c r="AA24" s="76"/>
      <c r="AB24" s="76"/>
      <c r="AC24" s="112"/>
      <c r="AD24" s="158"/>
      <c r="AE24" s="158"/>
      <c r="AF24" s="76"/>
      <c r="AG24" s="76"/>
      <c r="AI24" s="104"/>
      <c r="AJ24" s="104"/>
      <c r="AK24" s="106"/>
    </row>
    <row r="25" spans="1:39"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8"/>
      <c r="AD25" s="158"/>
      <c r="AE25" s="158"/>
      <c r="AF25" s="7"/>
      <c r="AG25" s="7"/>
      <c r="AH25" s="7"/>
      <c r="AI25" s="104"/>
      <c r="AJ25" s="104"/>
      <c r="AK25" s="104"/>
      <c r="AL25" s="107"/>
    </row>
    <row r="26" spans="1:39"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F26" s="77"/>
      <c r="AG26" s="77"/>
      <c r="AI26" s="104"/>
      <c r="AJ26" s="104"/>
      <c r="AK26" s="104"/>
    </row>
    <row r="27" spans="1:39" x14ac:dyDescent="0.25">
      <c r="F27" s="7"/>
      <c r="G27" s="7"/>
      <c r="H27" s="7"/>
      <c r="I27" s="8"/>
      <c r="J27" s="7"/>
      <c r="K27" s="7"/>
      <c r="L27" s="7"/>
      <c r="M27" s="7"/>
      <c r="N27" s="8"/>
      <c r="O27" s="7"/>
      <c r="P27" s="7"/>
      <c r="Q27" s="7"/>
      <c r="R27" s="7"/>
      <c r="T27" s="7"/>
      <c r="U27" s="7"/>
      <c r="V27" s="7"/>
      <c r="W27" s="7"/>
      <c r="Y27" s="7"/>
      <c r="Z27" s="7"/>
      <c r="AA27" s="7"/>
      <c r="AB27" s="7"/>
      <c r="AD27" s="7"/>
      <c r="AE27" s="7"/>
      <c r="AF27" s="7"/>
      <c r="AG27" s="7"/>
      <c r="AI27" s="104"/>
      <c r="AJ27" s="104"/>
      <c r="AK27" s="104"/>
    </row>
    <row r="28" spans="1:39" s="11" customFormat="1" ht="28.5" customHeight="1" x14ac:dyDescent="0.25">
      <c r="A28" s="193" t="s">
        <v>2</v>
      </c>
      <c r="B28" s="193" t="s">
        <v>3</v>
      </c>
      <c r="C28" s="237" t="s">
        <v>95</v>
      </c>
      <c r="D28" s="198" t="s">
        <v>68</v>
      </c>
      <c r="E28" s="237" t="s">
        <v>88</v>
      </c>
      <c r="F28" s="193" t="s">
        <v>19</v>
      </c>
      <c r="G28" s="234" t="s">
        <v>100</v>
      </c>
      <c r="H28" s="234" t="s">
        <v>122</v>
      </c>
      <c r="I28" s="10"/>
      <c r="J28" s="193">
        <v>2016</v>
      </c>
      <c r="K28" s="193"/>
      <c r="L28" s="193"/>
      <c r="M28" s="193"/>
      <c r="N28" s="10"/>
      <c r="O28" s="193">
        <v>2017</v>
      </c>
      <c r="P28" s="193"/>
      <c r="Q28" s="193"/>
      <c r="R28" s="193"/>
      <c r="T28" s="193">
        <v>2018</v>
      </c>
      <c r="U28" s="193"/>
      <c r="V28" s="193"/>
      <c r="W28" s="193"/>
      <c r="Y28" s="193">
        <v>2019</v>
      </c>
      <c r="Z28" s="193"/>
      <c r="AA28" s="193"/>
      <c r="AB28" s="193"/>
      <c r="AD28" s="194">
        <v>2020</v>
      </c>
      <c r="AE28" s="195"/>
      <c r="AF28" s="195"/>
      <c r="AG28" s="195"/>
      <c r="AI28" s="247" t="s">
        <v>20</v>
      </c>
      <c r="AJ28" s="247"/>
      <c r="AK28" s="247"/>
      <c r="AL28" s="247"/>
      <c r="AM28" s="109"/>
    </row>
    <row r="29" spans="1:39" s="11" customFormat="1" ht="16.5" customHeight="1" x14ac:dyDescent="0.25">
      <c r="A29" s="193"/>
      <c r="B29" s="193"/>
      <c r="C29" s="221"/>
      <c r="D29" s="199"/>
      <c r="E29" s="221"/>
      <c r="F29" s="193"/>
      <c r="G29" s="234"/>
      <c r="H29" s="234"/>
      <c r="I29" s="10"/>
      <c r="J29" s="192" t="s">
        <v>4</v>
      </c>
      <c r="K29" s="192"/>
      <c r="L29" s="192" t="s">
        <v>62</v>
      </c>
      <c r="M29" s="192"/>
      <c r="N29" s="10"/>
      <c r="O29" s="192" t="s">
        <v>6</v>
      </c>
      <c r="P29" s="192"/>
      <c r="Q29" s="192" t="s">
        <v>8</v>
      </c>
      <c r="R29" s="192"/>
      <c r="T29" s="192" t="s">
        <v>7</v>
      </c>
      <c r="U29" s="192"/>
      <c r="V29" s="192" t="s">
        <v>8</v>
      </c>
      <c r="W29" s="192"/>
      <c r="Y29" s="192" t="s">
        <v>7</v>
      </c>
      <c r="Z29" s="192"/>
      <c r="AA29" s="192" t="s">
        <v>8</v>
      </c>
      <c r="AB29" s="192"/>
      <c r="AD29" s="192" t="s">
        <v>7</v>
      </c>
      <c r="AE29" s="192"/>
      <c r="AF29" s="192" t="s">
        <v>8</v>
      </c>
      <c r="AG29" s="192"/>
      <c r="AI29" s="196" t="s">
        <v>4</v>
      </c>
      <c r="AJ29" s="196" t="s">
        <v>67</v>
      </c>
      <c r="AK29" s="196" t="s">
        <v>8</v>
      </c>
      <c r="AL29" s="196" t="s">
        <v>5</v>
      </c>
      <c r="AM29" s="109"/>
    </row>
    <row r="30" spans="1:39" s="11" customFormat="1" ht="33" x14ac:dyDescent="0.25">
      <c r="A30" s="193"/>
      <c r="B30" s="193"/>
      <c r="C30" s="238"/>
      <c r="D30" s="200"/>
      <c r="E30" s="238"/>
      <c r="F30" s="193"/>
      <c r="G30" s="234"/>
      <c r="H30" s="234"/>
      <c r="I30" s="12"/>
      <c r="J30" s="65" t="s">
        <v>60</v>
      </c>
      <c r="K30" s="179" t="s">
        <v>61</v>
      </c>
      <c r="L30" s="65" t="s">
        <v>65</v>
      </c>
      <c r="M30" s="179" t="s">
        <v>64</v>
      </c>
      <c r="N30" s="12"/>
      <c r="O30" s="179" t="s">
        <v>60</v>
      </c>
      <c r="P30" s="179" t="s">
        <v>61</v>
      </c>
      <c r="Q30" s="179" t="s">
        <v>65</v>
      </c>
      <c r="R30" s="179" t="s">
        <v>64</v>
      </c>
      <c r="T30" s="179" t="s">
        <v>60</v>
      </c>
      <c r="U30" s="179" t="s">
        <v>61</v>
      </c>
      <c r="V30" s="179" t="s">
        <v>65</v>
      </c>
      <c r="W30" s="179" t="s">
        <v>64</v>
      </c>
      <c r="Y30" s="179" t="s">
        <v>60</v>
      </c>
      <c r="Z30" s="179" t="s">
        <v>61</v>
      </c>
      <c r="AA30" s="179" t="s">
        <v>65</v>
      </c>
      <c r="AB30" s="179" t="s">
        <v>64</v>
      </c>
      <c r="AD30" s="179" t="s">
        <v>60</v>
      </c>
      <c r="AE30" s="179" t="s">
        <v>61</v>
      </c>
      <c r="AF30" s="179" t="s">
        <v>65</v>
      </c>
      <c r="AG30" s="179" t="s">
        <v>64</v>
      </c>
      <c r="AI30" s="197"/>
      <c r="AJ30" s="197"/>
      <c r="AK30" s="197"/>
      <c r="AL30" s="197"/>
      <c r="AM30" s="109"/>
    </row>
    <row r="31" spans="1:39" ht="115.5" customHeight="1" x14ac:dyDescent="0.25">
      <c r="A31" s="215" t="s">
        <v>25</v>
      </c>
      <c r="B31" s="216" t="s">
        <v>26</v>
      </c>
      <c r="C31" s="216" t="s">
        <v>96</v>
      </c>
      <c r="D31" s="216" t="s">
        <v>70</v>
      </c>
      <c r="E31" s="216" t="s">
        <v>89</v>
      </c>
      <c r="F31" s="13" t="s">
        <v>140</v>
      </c>
      <c r="G31" s="13" t="s">
        <v>106</v>
      </c>
      <c r="H31" s="244" t="s">
        <v>123</v>
      </c>
      <c r="I31" s="14"/>
      <c r="J31" s="26">
        <v>1</v>
      </c>
      <c r="K31" s="26">
        <v>0.4</v>
      </c>
      <c r="L31" s="35">
        <v>1223.1183265</v>
      </c>
      <c r="M31" s="35">
        <v>1161.6879162499999</v>
      </c>
      <c r="N31" s="23"/>
      <c r="O31" s="26">
        <v>1</v>
      </c>
      <c r="P31" s="151">
        <v>0.95199999999999996</v>
      </c>
      <c r="Q31" s="30">
        <v>1564.992146</v>
      </c>
      <c r="R31" s="30">
        <v>1542.0520120000001</v>
      </c>
      <c r="S31" s="112"/>
      <c r="T31" s="125">
        <v>1</v>
      </c>
      <c r="U31" s="126">
        <v>1</v>
      </c>
      <c r="V31" s="30">
        <v>1406.5912000000001</v>
      </c>
      <c r="W31" s="30">
        <v>1386.304738</v>
      </c>
      <c r="X31" s="112"/>
      <c r="Y31" s="125">
        <v>1</v>
      </c>
      <c r="Z31" s="126">
        <v>1</v>
      </c>
      <c r="AA31" s="172">
        <v>1236.1834879999999</v>
      </c>
      <c r="AB31" s="30">
        <v>1211.8574169999999</v>
      </c>
      <c r="AC31" s="112"/>
      <c r="AD31" s="163">
        <v>1</v>
      </c>
      <c r="AE31" s="95">
        <v>3.5400000000000001E-2</v>
      </c>
      <c r="AF31" s="172">
        <v>864.75279999999998</v>
      </c>
      <c r="AG31" s="172">
        <v>65.999258999999995</v>
      </c>
      <c r="AH31" s="112"/>
      <c r="AI31" s="187">
        <v>1</v>
      </c>
      <c r="AJ31" s="95">
        <f>(K31+P31+U31+Z31+AE31)/5</f>
        <v>0.67747999999999997</v>
      </c>
      <c r="AK31" s="66">
        <f>Q31+V31+AA31+AF31+L31</f>
        <v>6295.6379605000002</v>
      </c>
      <c r="AL31" s="66">
        <f>R31+W31+AB31+AG31+M31</f>
        <v>5367.9013422500002</v>
      </c>
      <c r="AM31" s="11"/>
    </row>
    <row r="32" spans="1:39" ht="126.75" customHeight="1" x14ac:dyDescent="0.25">
      <c r="A32" s="215"/>
      <c r="B32" s="216"/>
      <c r="C32" s="216"/>
      <c r="D32" s="216"/>
      <c r="E32" s="216"/>
      <c r="F32" s="18" t="s">
        <v>141</v>
      </c>
      <c r="G32" s="18" t="s">
        <v>107</v>
      </c>
      <c r="H32" s="244"/>
      <c r="I32" s="14"/>
      <c r="J32" s="26">
        <v>1</v>
      </c>
      <c r="K32" s="26">
        <v>0.4</v>
      </c>
      <c r="L32" s="35">
        <v>8319.1462095000006</v>
      </c>
      <c r="M32" s="35">
        <v>8174.6807357500002</v>
      </c>
      <c r="N32" s="23"/>
      <c r="O32" s="26">
        <v>1</v>
      </c>
      <c r="P32" s="151">
        <v>0.4</v>
      </c>
      <c r="Q32" s="30">
        <v>10968.717255</v>
      </c>
      <c r="R32" s="30">
        <v>10793.990706000001</v>
      </c>
      <c r="S32" s="112"/>
      <c r="T32" s="125">
        <v>1</v>
      </c>
      <c r="U32" s="127">
        <v>1</v>
      </c>
      <c r="V32" s="30">
        <v>9301.870191</v>
      </c>
      <c r="W32" s="30">
        <v>9182.3475429999999</v>
      </c>
      <c r="X32" s="112"/>
      <c r="Y32" s="125">
        <v>1</v>
      </c>
      <c r="Z32" s="127">
        <v>0.72860960023040566</v>
      </c>
      <c r="AA32" s="172">
        <v>3756.5767489999998</v>
      </c>
      <c r="AB32" s="30">
        <v>3545.0722000000001</v>
      </c>
      <c r="AC32" s="112"/>
      <c r="AD32" s="163">
        <v>1</v>
      </c>
      <c r="AE32" s="95">
        <v>0.15090000000000001</v>
      </c>
      <c r="AF32" s="172">
        <v>6075.6030339999998</v>
      </c>
      <c r="AG32" s="172">
        <v>593.99333999999999</v>
      </c>
      <c r="AH32" s="112"/>
      <c r="AI32" s="187">
        <v>1</v>
      </c>
      <c r="AJ32" s="95">
        <f t="shared" ref="AJ32" si="8">(K32+P32+U32+Z32+AE32)/5</f>
        <v>0.53590192004608117</v>
      </c>
      <c r="AK32" s="66">
        <f t="shared" ref="AK32:AL34" si="9">Q32+V32+AA32+AF32+L32</f>
        <v>38421.9134385</v>
      </c>
      <c r="AL32" s="66">
        <f t="shared" si="9"/>
        <v>32290.08452475</v>
      </c>
      <c r="AM32" s="11"/>
    </row>
    <row r="33" spans="1:40" ht="60" x14ac:dyDescent="0.25">
      <c r="A33" s="215"/>
      <c r="B33" s="216"/>
      <c r="C33" s="216"/>
      <c r="D33" s="216"/>
      <c r="E33" s="216"/>
      <c r="F33" s="13" t="s">
        <v>143</v>
      </c>
      <c r="G33" s="13" t="s">
        <v>128</v>
      </c>
      <c r="H33" s="244"/>
      <c r="I33" s="14"/>
      <c r="J33" s="15" t="s">
        <v>120</v>
      </c>
      <c r="K33" s="15" t="s">
        <v>120</v>
      </c>
      <c r="L33" s="15">
        <v>0</v>
      </c>
      <c r="M33" s="15">
        <v>0</v>
      </c>
      <c r="N33" s="23"/>
      <c r="O33" s="15" t="s">
        <v>120</v>
      </c>
      <c r="P33" s="15" t="s">
        <v>120</v>
      </c>
      <c r="Q33" s="15">
        <v>0</v>
      </c>
      <c r="R33" s="15">
        <v>0</v>
      </c>
      <c r="S33" s="112"/>
      <c r="T33" s="15" t="s">
        <v>120</v>
      </c>
      <c r="U33" s="15" t="s">
        <v>120</v>
      </c>
      <c r="V33" s="15">
        <v>0</v>
      </c>
      <c r="W33" s="15">
        <v>0</v>
      </c>
      <c r="X33" s="112"/>
      <c r="Y33" s="26">
        <v>1</v>
      </c>
      <c r="Z33" s="151">
        <v>0.50979999999999992</v>
      </c>
      <c r="AA33" s="173">
        <v>14225.502</v>
      </c>
      <c r="AB33" s="30">
        <v>12237.471237</v>
      </c>
      <c r="AC33" s="112"/>
      <c r="AD33" s="163">
        <v>1</v>
      </c>
      <c r="AE33" s="191">
        <v>0.24029</v>
      </c>
      <c r="AF33" s="173">
        <v>1178.0561660000001</v>
      </c>
      <c r="AG33" s="173">
        <v>0.46616600000000002</v>
      </c>
      <c r="AH33" s="112"/>
      <c r="AI33" s="187">
        <v>1</v>
      </c>
      <c r="AJ33" s="95">
        <f>(Z33+AE33)/2</f>
        <v>0.37504499999999996</v>
      </c>
      <c r="AK33" s="66">
        <f t="shared" ref="AK33" si="10">Q33+V33+AA33+AF33+L33</f>
        <v>15403.558166000001</v>
      </c>
      <c r="AL33" s="66">
        <f t="shared" ref="AL33" si="11">R33+W33+AB33+AG33+M33</f>
        <v>12237.937403</v>
      </c>
      <c r="AM33" s="11"/>
    </row>
    <row r="34" spans="1:40" ht="126.75" customHeight="1" x14ac:dyDescent="0.25">
      <c r="A34" s="215"/>
      <c r="B34" s="216"/>
      <c r="C34" s="216"/>
      <c r="D34" s="216"/>
      <c r="E34" s="216"/>
      <c r="F34" s="13" t="s">
        <v>142</v>
      </c>
      <c r="G34" s="13" t="s">
        <v>130</v>
      </c>
      <c r="H34" s="244"/>
      <c r="I34" s="14"/>
      <c r="J34" s="15" t="s">
        <v>120</v>
      </c>
      <c r="K34" s="15" t="s">
        <v>120</v>
      </c>
      <c r="L34" s="15">
        <v>0</v>
      </c>
      <c r="M34" s="15">
        <v>0</v>
      </c>
      <c r="N34" s="23"/>
      <c r="O34" s="15" t="s">
        <v>120</v>
      </c>
      <c r="P34" s="15" t="s">
        <v>120</v>
      </c>
      <c r="Q34" s="15">
        <v>0</v>
      </c>
      <c r="R34" s="15">
        <v>0</v>
      </c>
      <c r="S34" s="112"/>
      <c r="T34" s="125" t="s">
        <v>129</v>
      </c>
      <c r="U34" s="127" t="s">
        <v>129</v>
      </c>
      <c r="V34" s="30">
        <v>0</v>
      </c>
      <c r="W34" s="30">
        <v>0</v>
      </c>
      <c r="X34" s="112"/>
      <c r="Y34" s="125">
        <v>0.8</v>
      </c>
      <c r="Z34" s="127">
        <v>0.42359999999999998</v>
      </c>
      <c r="AA34" s="172">
        <v>1686.8707629999999</v>
      </c>
      <c r="AB34" s="30">
        <v>1621.8707629999999</v>
      </c>
      <c r="AC34" s="112"/>
      <c r="AD34" s="95">
        <v>0.57640000000000002</v>
      </c>
      <c r="AE34" s="95">
        <v>0.1716</v>
      </c>
      <c r="AF34" s="172">
        <v>2102.0320000000002</v>
      </c>
      <c r="AG34" s="172">
        <v>2064.0583160000001</v>
      </c>
      <c r="AH34" s="112"/>
      <c r="AI34" s="187">
        <v>1</v>
      </c>
      <c r="AJ34" s="95">
        <f>Z34+AE34</f>
        <v>0.59519999999999995</v>
      </c>
      <c r="AK34" s="66">
        <f t="shared" si="9"/>
        <v>3788.902763</v>
      </c>
      <c r="AL34" s="66">
        <f t="shared" si="9"/>
        <v>3685.929079</v>
      </c>
      <c r="AM34" s="11"/>
      <c r="AN34" s="189"/>
    </row>
    <row r="35" spans="1:40" s="6" customFormat="1" ht="15.75" x14ac:dyDescent="0.25">
      <c r="A35" s="116"/>
      <c r="B35" s="180" t="s">
        <v>54</v>
      </c>
      <c r="C35" s="180"/>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18616.271616999999</v>
      </c>
      <c r="AC35" s="164"/>
      <c r="AD35" s="47"/>
      <c r="AE35" s="48">
        <v>0.22309999999999999</v>
      </c>
      <c r="AF35" s="48">
        <v>10220.444000000001</v>
      </c>
      <c r="AG35" s="48">
        <f>SUM(AG31:AG34)</f>
        <v>2724.517081</v>
      </c>
      <c r="AI35" s="105"/>
      <c r="AJ35" s="105"/>
      <c r="AK35" s="68">
        <f>SUM(AK31:AK34)</f>
        <v>63910.012328000004</v>
      </c>
      <c r="AL35" s="68">
        <f>SUM(AL31:AL34)</f>
        <v>53581.852349000001</v>
      </c>
      <c r="AM35" s="11"/>
    </row>
    <row r="36" spans="1:40" s="22" customFormat="1" ht="96.75" customHeight="1" x14ac:dyDescent="0.25">
      <c r="A36" s="246" t="s">
        <v>10</v>
      </c>
      <c r="B36" s="245" t="s">
        <v>27</v>
      </c>
      <c r="C36" s="245" t="s">
        <v>97</v>
      </c>
      <c r="D36" s="245" t="s">
        <v>71</v>
      </c>
      <c r="E36" s="245" t="s">
        <v>90</v>
      </c>
      <c r="F36" s="18" t="s">
        <v>144</v>
      </c>
      <c r="G36" s="18" t="s">
        <v>108</v>
      </c>
      <c r="H36" s="243" t="s">
        <v>123</v>
      </c>
      <c r="I36" s="21"/>
      <c r="J36" s="15">
        <v>500</v>
      </c>
      <c r="K36" s="15">
        <v>509</v>
      </c>
      <c r="L36" s="15">
        <v>641.70847700000002</v>
      </c>
      <c r="M36" s="30">
        <v>622.55181300000004</v>
      </c>
      <c r="N36" s="23"/>
      <c r="O36" s="15">
        <v>11600</v>
      </c>
      <c r="P36" s="15">
        <v>11651</v>
      </c>
      <c r="Q36" s="30">
        <v>2165.6888880000001</v>
      </c>
      <c r="R36" s="30">
        <v>2163.7998870000001</v>
      </c>
      <c r="S36" s="112"/>
      <c r="T36" s="128">
        <v>11450</v>
      </c>
      <c r="U36" s="129">
        <v>11678</v>
      </c>
      <c r="V36" s="130">
        <v>1557.539299</v>
      </c>
      <c r="W36" s="130">
        <v>1557.539299</v>
      </c>
      <c r="X36" s="113"/>
      <c r="Y36" s="128">
        <v>10500</v>
      </c>
      <c r="Z36" s="169">
        <v>10500</v>
      </c>
      <c r="AA36" s="130">
        <v>3121.588851</v>
      </c>
      <c r="AB36" s="130">
        <v>3084.528757</v>
      </c>
      <c r="AC36" s="113"/>
      <c r="AD36" s="188">
        <v>7172</v>
      </c>
      <c r="AE36" s="188">
        <v>0</v>
      </c>
      <c r="AF36" s="172">
        <v>1735.5149670000001</v>
      </c>
      <c r="AG36" s="172">
        <v>211.51341400000001</v>
      </c>
      <c r="AH36" s="112"/>
      <c r="AI36" s="96">
        <f>K36+P36+U36+Z36+AD36</f>
        <v>41510</v>
      </c>
      <c r="AJ36" s="96">
        <f>K36+P36+U36+Z36+AE36</f>
        <v>34338</v>
      </c>
      <c r="AK36" s="66">
        <f>L36+Q36+V36+AA36+AF36</f>
        <v>9222.0404820000003</v>
      </c>
      <c r="AL36" s="66">
        <f>M36+R36+W36+AB36+AG36</f>
        <v>7639.9331700000002</v>
      </c>
      <c r="AM36" s="11"/>
    </row>
    <row r="37" spans="1:40" s="22" customFormat="1" ht="81.75" customHeight="1" x14ac:dyDescent="0.25">
      <c r="A37" s="246"/>
      <c r="B37" s="245"/>
      <c r="C37" s="245"/>
      <c r="D37" s="245"/>
      <c r="E37" s="245"/>
      <c r="F37" s="18" t="s">
        <v>145</v>
      </c>
      <c r="G37" s="18" t="s">
        <v>109</v>
      </c>
      <c r="H37" s="243"/>
      <c r="I37" s="21"/>
      <c r="J37" s="15">
        <v>3492</v>
      </c>
      <c r="K37" s="15">
        <v>3517</v>
      </c>
      <c r="L37" s="15">
        <v>641.70847700000002</v>
      </c>
      <c r="M37" s="30">
        <v>622.55181300000004</v>
      </c>
      <c r="N37" s="23"/>
      <c r="O37" s="15">
        <v>4610</v>
      </c>
      <c r="P37" s="15">
        <v>4613</v>
      </c>
      <c r="Q37" s="30">
        <v>1489.0360880000001</v>
      </c>
      <c r="R37" s="30">
        <v>1489.0360880000001</v>
      </c>
      <c r="S37" s="112"/>
      <c r="T37" s="128">
        <v>350</v>
      </c>
      <c r="U37" s="131">
        <v>361</v>
      </c>
      <c r="V37" s="130">
        <v>409.733</v>
      </c>
      <c r="W37" s="132">
        <v>409.733</v>
      </c>
      <c r="X37" s="113"/>
      <c r="Y37" s="128">
        <v>195</v>
      </c>
      <c r="Z37" s="169">
        <v>212</v>
      </c>
      <c r="AA37" s="130">
        <v>230.017268</v>
      </c>
      <c r="AB37" s="132">
        <v>229.05950000000001</v>
      </c>
      <c r="AC37" s="113"/>
      <c r="AD37" s="188">
        <v>177</v>
      </c>
      <c r="AE37" s="188">
        <v>89</v>
      </c>
      <c r="AF37" s="172">
        <v>392.08300000000003</v>
      </c>
      <c r="AG37" s="172">
        <v>169.53687600000001</v>
      </c>
      <c r="AH37" s="112"/>
      <c r="AI37" s="96">
        <f t="shared" ref="AI37:AI39" si="12">K37+P37+U37+Z37+AD37</f>
        <v>8880</v>
      </c>
      <c r="AJ37" s="96">
        <f t="shared" ref="AJ37:AJ39" si="13">K37+P37+U37+Z37+AE37</f>
        <v>8792</v>
      </c>
      <c r="AK37" s="66">
        <f t="shared" ref="AK37:AL38" si="14">L37+Q37+V37+AA37+AF37</f>
        <v>3162.5778330000003</v>
      </c>
      <c r="AL37" s="66">
        <f t="shared" si="14"/>
        <v>2919.917277</v>
      </c>
      <c r="AM37" s="11"/>
    </row>
    <row r="38" spans="1:40" s="22" customFormat="1" ht="148.5" customHeight="1" x14ac:dyDescent="0.25">
      <c r="A38" s="246"/>
      <c r="B38" s="245"/>
      <c r="C38" s="245"/>
      <c r="D38" s="245"/>
      <c r="E38" s="245"/>
      <c r="F38" s="18" t="s">
        <v>146</v>
      </c>
      <c r="G38" s="18" t="s">
        <v>110</v>
      </c>
      <c r="H38" s="243"/>
      <c r="I38" s="21"/>
      <c r="J38" s="15">
        <v>28</v>
      </c>
      <c r="K38" s="15">
        <v>44</v>
      </c>
      <c r="L38" s="15">
        <v>981.58304599999997</v>
      </c>
      <c r="M38" s="30">
        <v>870.98047899999995</v>
      </c>
      <c r="N38" s="23"/>
      <c r="O38" s="15">
        <v>68</v>
      </c>
      <c r="P38" s="15">
        <v>68</v>
      </c>
      <c r="Q38" s="30">
        <v>900.72102400000006</v>
      </c>
      <c r="R38" s="30">
        <v>900.72102400000006</v>
      </c>
      <c r="S38" s="112"/>
      <c r="T38" s="128">
        <v>82</v>
      </c>
      <c r="U38" s="131">
        <v>82</v>
      </c>
      <c r="V38" s="133">
        <v>2098.7464380000001</v>
      </c>
      <c r="W38" s="134">
        <v>2098.7464380000001</v>
      </c>
      <c r="X38" s="117"/>
      <c r="Y38" s="128">
        <v>76</v>
      </c>
      <c r="Z38" s="169">
        <v>76</v>
      </c>
      <c r="AA38" s="133">
        <v>1317.564419</v>
      </c>
      <c r="AB38" s="134">
        <v>1286.4304159999999</v>
      </c>
      <c r="AC38" s="117"/>
      <c r="AD38" s="188">
        <v>72</v>
      </c>
      <c r="AE38" s="188">
        <v>0</v>
      </c>
      <c r="AF38" s="172">
        <v>1672.4020330000001</v>
      </c>
      <c r="AG38" s="172">
        <v>444.18052699999998</v>
      </c>
      <c r="AH38" s="112"/>
      <c r="AI38" s="96">
        <f t="shared" si="12"/>
        <v>342</v>
      </c>
      <c r="AJ38" s="96">
        <f t="shared" si="13"/>
        <v>270</v>
      </c>
      <c r="AK38" s="66">
        <f t="shared" si="14"/>
        <v>6971.0169600000008</v>
      </c>
      <c r="AL38" s="66">
        <f t="shared" si="14"/>
        <v>5601.058884</v>
      </c>
      <c r="AM38" s="11"/>
    </row>
    <row r="39" spans="1:40" s="22" customFormat="1" ht="30" x14ac:dyDescent="0.25">
      <c r="A39" s="246"/>
      <c r="B39" s="245"/>
      <c r="C39" s="245"/>
      <c r="D39" s="245"/>
      <c r="E39" s="245"/>
      <c r="F39" s="18" t="s">
        <v>147</v>
      </c>
      <c r="G39" s="18"/>
      <c r="H39" s="177"/>
      <c r="I39" s="21"/>
      <c r="J39" s="15"/>
      <c r="K39" s="15"/>
      <c r="L39" s="15"/>
      <c r="M39" s="30"/>
      <c r="N39" s="23"/>
      <c r="O39" s="15"/>
      <c r="P39" s="15"/>
      <c r="Q39" s="30"/>
      <c r="R39" s="30"/>
      <c r="S39" s="112"/>
      <c r="T39" s="128"/>
      <c r="U39" s="131"/>
      <c r="V39" s="133"/>
      <c r="W39" s="134"/>
      <c r="X39" s="117"/>
      <c r="Y39" s="128">
        <v>1</v>
      </c>
      <c r="Z39" s="169">
        <v>1</v>
      </c>
      <c r="AA39" s="133">
        <v>110.92746200000001</v>
      </c>
      <c r="AB39" s="134">
        <v>104.781395</v>
      </c>
      <c r="AC39" s="117"/>
      <c r="AD39" s="188"/>
      <c r="AE39" s="188"/>
      <c r="AF39" s="133"/>
      <c r="AG39" s="134"/>
      <c r="AH39" s="112"/>
      <c r="AI39" s="96">
        <f t="shared" si="12"/>
        <v>1</v>
      </c>
      <c r="AJ39" s="96">
        <f t="shared" si="13"/>
        <v>1</v>
      </c>
      <c r="AK39" s="66">
        <f>L39+Q39+V39+AA39+AF39</f>
        <v>110.92746200000001</v>
      </c>
      <c r="AL39" s="66">
        <f>M39+R39+W39+AB39+AG39</f>
        <v>104.781395</v>
      </c>
      <c r="AM39" s="11"/>
    </row>
    <row r="40" spans="1:40" s="52" customFormat="1" ht="15.75" x14ac:dyDescent="0.25">
      <c r="A40" s="181"/>
      <c r="B40" s="182" t="s">
        <v>55</v>
      </c>
      <c r="C40" s="182"/>
      <c r="D40" s="182"/>
      <c r="E40" s="182"/>
      <c r="F40" s="178"/>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4704.8000679999996</v>
      </c>
      <c r="AD40" s="50"/>
      <c r="AE40" s="51"/>
      <c r="AF40" s="51">
        <f>SUM(AF36:AF39)</f>
        <v>3800</v>
      </c>
      <c r="AG40" s="51">
        <f>SUM(AG36:AG39)</f>
        <v>825.230817</v>
      </c>
      <c r="AI40" s="105"/>
      <c r="AJ40" s="105"/>
      <c r="AK40" s="51">
        <f>SUM(AK36:AK39)</f>
        <v>19466.562737</v>
      </c>
      <c r="AL40" s="51">
        <f>SUM(AL36:AL39)</f>
        <v>16265.690726000001</v>
      </c>
      <c r="AM40" s="11"/>
    </row>
    <row r="41" spans="1:40" s="22" customFormat="1" ht="85.5" customHeight="1" x14ac:dyDescent="0.25">
      <c r="A41" s="205" t="s">
        <v>28</v>
      </c>
      <c r="B41" s="201" t="s">
        <v>29</v>
      </c>
      <c r="C41" s="201" t="s">
        <v>98</v>
      </c>
      <c r="D41" s="239" t="s">
        <v>72</v>
      </c>
      <c r="E41" s="239" t="s">
        <v>91</v>
      </c>
      <c r="F41" s="18" t="s">
        <v>149</v>
      </c>
      <c r="G41" s="18" t="s">
        <v>111</v>
      </c>
      <c r="H41" s="243" t="s">
        <v>123</v>
      </c>
      <c r="I41" s="21"/>
      <c r="J41" s="15">
        <v>1001</v>
      </c>
      <c r="K41" s="15">
        <v>1001</v>
      </c>
      <c r="L41" s="152">
        <v>1768.5454580000001</v>
      </c>
      <c r="M41" s="153">
        <v>1356.4835599999999</v>
      </c>
      <c r="N41" s="23"/>
      <c r="O41" s="15">
        <v>1000</v>
      </c>
      <c r="P41" s="15">
        <v>690</v>
      </c>
      <c r="Q41" s="67">
        <v>3740.2209979999998</v>
      </c>
      <c r="R41" s="67">
        <v>3634.9599349999999</v>
      </c>
      <c r="S41" s="112"/>
      <c r="T41" s="15">
        <v>2500</v>
      </c>
      <c r="U41" s="135">
        <v>2500</v>
      </c>
      <c r="V41" s="136">
        <v>4639.3536190000004</v>
      </c>
      <c r="W41" s="137">
        <v>4639.3536190000004</v>
      </c>
      <c r="X41" s="117"/>
      <c r="Y41" s="175">
        <v>535</v>
      </c>
      <c r="Z41" s="174">
        <v>535</v>
      </c>
      <c r="AA41" s="133">
        <v>7903.1506380000001</v>
      </c>
      <c r="AB41" s="134">
        <v>7432.981718</v>
      </c>
      <c r="AC41" s="117"/>
      <c r="AD41" s="96">
        <v>4276</v>
      </c>
      <c r="AE41" s="96">
        <v>102</v>
      </c>
      <c r="AF41" s="172">
        <v>7333.1265999999996</v>
      </c>
      <c r="AG41" s="172">
        <v>1139.6274109999999</v>
      </c>
      <c r="AH41" s="112"/>
      <c r="AI41" s="96">
        <f>K41+P41+U41+Z41+AD41</f>
        <v>9002</v>
      </c>
      <c r="AJ41" s="96">
        <f>K41+P41+U41+Z41+AE41</f>
        <v>4828</v>
      </c>
      <c r="AK41" s="66">
        <f>L41+Q41+V41+AA41+AF41</f>
        <v>25384.397312999998</v>
      </c>
      <c r="AL41" s="66">
        <f>M41+R41+W41+AB41+AG41</f>
        <v>18203.406243000001</v>
      </c>
      <c r="AM41" s="11"/>
    </row>
    <row r="42" spans="1:40" s="22" customFormat="1" ht="81.75" customHeight="1" x14ac:dyDescent="0.25">
      <c r="A42" s="206"/>
      <c r="B42" s="208"/>
      <c r="C42" s="208"/>
      <c r="D42" s="240"/>
      <c r="E42" s="240"/>
      <c r="F42" s="18" t="s">
        <v>150</v>
      </c>
      <c r="G42" s="18" t="s">
        <v>112</v>
      </c>
      <c r="H42" s="243"/>
      <c r="I42" s="21"/>
      <c r="J42" s="15">
        <v>1</v>
      </c>
      <c r="K42" s="15">
        <v>1</v>
      </c>
      <c r="L42" s="152">
        <v>297.15548999999999</v>
      </c>
      <c r="M42" s="153">
        <v>266.11915499999998</v>
      </c>
      <c r="N42" s="23"/>
      <c r="O42" s="15">
        <v>3</v>
      </c>
      <c r="P42" s="15">
        <v>3</v>
      </c>
      <c r="Q42" s="67">
        <v>174.02986799999999</v>
      </c>
      <c r="R42" s="67">
        <v>54.207878000000001</v>
      </c>
      <c r="S42" s="112"/>
      <c r="T42" s="15">
        <v>1</v>
      </c>
      <c r="U42" s="135">
        <v>1</v>
      </c>
      <c r="V42" s="138">
        <v>2989.8527389999999</v>
      </c>
      <c r="W42" s="137">
        <v>2542.502939</v>
      </c>
      <c r="X42" s="117"/>
      <c r="Y42" s="176">
        <v>4</v>
      </c>
      <c r="Z42" s="174">
        <v>4</v>
      </c>
      <c r="AA42" s="133">
        <v>590.99142400000005</v>
      </c>
      <c r="AB42" s="134">
        <v>476.98998399999999</v>
      </c>
      <c r="AC42" s="117"/>
      <c r="AD42" s="96">
        <v>1</v>
      </c>
      <c r="AE42" s="96">
        <v>0</v>
      </c>
      <c r="AF42" s="172">
        <v>2021</v>
      </c>
      <c r="AG42" s="172">
        <v>0.3054</v>
      </c>
      <c r="AH42" s="112"/>
      <c r="AI42" s="96">
        <v>10</v>
      </c>
      <c r="AJ42" s="96">
        <v>9</v>
      </c>
      <c r="AK42" s="66">
        <f t="shared" ref="AK42" si="15">L42+Q42+V42+AA42+AF42</f>
        <v>6073.0295209999995</v>
      </c>
      <c r="AL42" s="66">
        <f t="shared" ref="AL42" si="16">M42+R42+W42+AB42+AG42</f>
        <v>3340.125356</v>
      </c>
      <c r="AM42" s="11"/>
    </row>
    <row r="43" spans="1:40" ht="30" x14ac:dyDescent="0.25">
      <c r="A43" s="206"/>
      <c r="B43" s="208"/>
      <c r="C43" s="208"/>
      <c r="D43" s="240"/>
      <c r="E43" s="240"/>
      <c r="F43" s="18" t="s">
        <v>151</v>
      </c>
      <c r="G43" s="18" t="s">
        <v>113</v>
      </c>
      <c r="H43" s="243"/>
      <c r="I43" s="14"/>
      <c r="J43" s="15">
        <v>3</v>
      </c>
      <c r="K43" s="15">
        <v>3</v>
      </c>
      <c r="L43" s="152">
        <v>1687.8340490000001</v>
      </c>
      <c r="M43" s="153">
        <v>1517.0851279999999</v>
      </c>
      <c r="N43" s="23"/>
      <c r="O43" s="15">
        <v>1</v>
      </c>
      <c r="P43" s="15">
        <v>0</v>
      </c>
      <c r="Q43" s="67">
        <v>2339.197948</v>
      </c>
      <c r="R43" s="67">
        <v>2288.7374009999999</v>
      </c>
      <c r="S43" s="112"/>
      <c r="T43" s="15">
        <v>1</v>
      </c>
      <c r="U43" s="135">
        <v>0</v>
      </c>
      <c r="V43" s="139">
        <v>2347.9296420000001</v>
      </c>
      <c r="W43" s="137">
        <v>2336.1418610000001</v>
      </c>
      <c r="X43" s="117"/>
      <c r="Y43" s="176">
        <v>1</v>
      </c>
      <c r="Z43" s="174">
        <v>1</v>
      </c>
      <c r="AA43" s="133">
        <v>5325.6517180000001</v>
      </c>
      <c r="AB43" s="134">
        <v>5141.2668819999999</v>
      </c>
      <c r="AC43" s="117"/>
      <c r="AD43" s="96">
        <v>3</v>
      </c>
      <c r="AE43" s="96">
        <v>0</v>
      </c>
      <c r="AF43" s="133">
        <v>1415.1043999999999</v>
      </c>
      <c r="AG43" s="134">
        <v>300.031114</v>
      </c>
      <c r="AH43" s="112"/>
      <c r="AI43" s="96">
        <v>7</v>
      </c>
      <c r="AJ43" s="96">
        <v>4</v>
      </c>
      <c r="AK43" s="66">
        <f t="shared" ref="AK43" si="17">L43+Q43+V43+AA43+AF43</f>
        <v>13115.717757</v>
      </c>
      <c r="AL43" s="66">
        <f t="shared" ref="AL43" si="18">M43+R43+W43+AB43+AG43</f>
        <v>11583.262386</v>
      </c>
      <c r="AM43" s="11"/>
    </row>
    <row r="44" spans="1:40"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13051.238583999999</v>
      </c>
      <c r="AD44" s="42"/>
      <c r="AE44" s="43"/>
      <c r="AF44" s="43">
        <f>SUM(AF41:AF43)</f>
        <v>10769.231</v>
      </c>
      <c r="AG44" s="43">
        <f>SUM(AG41:AG43)</f>
        <v>1439.963925</v>
      </c>
      <c r="AI44" s="105"/>
      <c r="AJ44" s="105"/>
      <c r="AK44" s="68">
        <f>SUM(AK41:AK43)</f>
        <v>44573.144590999997</v>
      </c>
      <c r="AL44" s="68">
        <f>SUM(AL41:AL43)</f>
        <v>33126.793985000004</v>
      </c>
      <c r="AM44" s="11"/>
    </row>
    <row r="45" spans="1:40"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F45" s="61"/>
      <c r="AG45" s="61"/>
      <c r="AI45" s="108"/>
      <c r="AJ45" s="108"/>
      <c r="AK45" s="63"/>
      <c r="AL45" s="63"/>
      <c r="AM45" s="109"/>
    </row>
    <row r="46" spans="1:40" x14ac:dyDescent="0.25">
      <c r="B46" s="114"/>
      <c r="C46" s="114"/>
      <c r="D46" s="114"/>
      <c r="E46" s="114"/>
      <c r="AD46" s="28"/>
    </row>
    <row r="47" spans="1:40"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F47" s="7"/>
      <c r="AG47" s="7"/>
      <c r="AI47" s="104"/>
      <c r="AJ47" s="104"/>
      <c r="AK47" s="104"/>
    </row>
    <row r="48" spans="1:40"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F48" s="7"/>
      <c r="AG48" s="7"/>
      <c r="AI48" s="104"/>
      <c r="AJ48" s="104"/>
      <c r="AK48" s="104"/>
    </row>
    <row r="49" spans="1:39"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F49" s="7"/>
      <c r="AG49" s="7"/>
      <c r="AI49" s="104"/>
      <c r="AJ49" s="104"/>
      <c r="AK49" s="104"/>
    </row>
    <row r="50" spans="1:39" s="11" customFormat="1" ht="15" customHeight="1" x14ac:dyDescent="0.25">
      <c r="A50" s="193" t="s">
        <v>2</v>
      </c>
      <c r="B50" s="193" t="s">
        <v>3</v>
      </c>
      <c r="C50" s="237" t="s">
        <v>95</v>
      </c>
      <c r="D50" s="198" t="s">
        <v>68</v>
      </c>
      <c r="E50" s="237" t="s">
        <v>88</v>
      </c>
      <c r="F50" s="193" t="s">
        <v>19</v>
      </c>
      <c r="G50" s="234" t="s">
        <v>100</v>
      </c>
      <c r="H50" s="234" t="s">
        <v>122</v>
      </c>
      <c r="I50" s="10"/>
      <c r="J50" s="193">
        <v>2016</v>
      </c>
      <c r="K50" s="193"/>
      <c r="L50" s="193"/>
      <c r="M50" s="193"/>
      <c r="N50" s="10"/>
      <c r="O50" s="193">
        <v>2017</v>
      </c>
      <c r="P50" s="193"/>
      <c r="Q50" s="193"/>
      <c r="R50" s="193"/>
      <c r="T50" s="193">
        <v>2018</v>
      </c>
      <c r="U50" s="193"/>
      <c r="V50" s="193"/>
      <c r="W50" s="193"/>
      <c r="Y50" s="193">
        <v>2019</v>
      </c>
      <c r="Z50" s="193"/>
      <c r="AA50" s="193"/>
      <c r="AB50" s="193"/>
      <c r="AD50" s="194">
        <v>2020</v>
      </c>
      <c r="AE50" s="195"/>
      <c r="AF50" s="195"/>
      <c r="AG50" s="195"/>
      <c r="AI50" s="232" t="s">
        <v>20</v>
      </c>
      <c r="AJ50" s="233"/>
      <c r="AK50" s="233"/>
      <c r="AL50" s="233"/>
      <c r="AM50" s="109"/>
    </row>
    <row r="51" spans="1:39" s="11" customFormat="1" ht="16.5" customHeight="1" x14ac:dyDescent="0.25">
      <c r="A51" s="193"/>
      <c r="B51" s="193"/>
      <c r="C51" s="221"/>
      <c r="D51" s="199"/>
      <c r="E51" s="221"/>
      <c r="F51" s="193"/>
      <c r="G51" s="234"/>
      <c r="H51" s="234"/>
      <c r="I51" s="10"/>
      <c r="J51" s="192" t="s">
        <v>4</v>
      </c>
      <c r="K51" s="192"/>
      <c r="L51" s="192" t="s">
        <v>62</v>
      </c>
      <c r="M51" s="192"/>
      <c r="N51" s="10"/>
      <c r="O51" s="192" t="s">
        <v>6</v>
      </c>
      <c r="P51" s="192"/>
      <c r="Q51" s="192" t="s">
        <v>8</v>
      </c>
      <c r="R51" s="192"/>
      <c r="T51" s="192" t="s">
        <v>7</v>
      </c>
      <c r="U51" s="192"/>
      <c r="V51" s="192" t="s">
        <v>8</v>
      </c>
      <c r="W51" s="192"/>
      <c r="Y51" s="192" t="s">
        <v>7</v>
      </c>
      <c r="Z51" s="192"/>
      <c r="AA51" s="192" t="s">
        <v>8</v>
      </c>
      <c r="AB51" s="192"/>
      <c r="AD51" s="192" t="s">
        <v>7</v>
      </c>
      <c r="AE51" s="192"/>
      <c r="AF51" s="192" t="s">
        <v>8</v>
      </c>
      <c r="AG51" s="192"/>
      <c r="AI51" s="235" t="s">
        <v>6</v>
      </c>
      <c r="AJ51" s="235" t="s">
        <v>67</v>
      </c>
      <c r="AK51" s="235" t="s">
        <v>8</v>
      </c>
      <c r="AL51" s="235" t="s">
        <v>5</v>
      </c>
      <c r="AM51" s="109"/>
    </row>
    <row r="52" spans="1:39" s="11" customFormat="1" ht="33" x14ac:dyDescent="0.25">
      <c r="A52" s="193"/>
      <c r="B52" s="193"/>
      <c r="C52" s="238"/>
      <c r="D52" s="200"/>
      <c r="E52" s="238"/>
      <c r="F52" s="193"/>
      <c r="G52" s="234"/>
      <c r="H52" s="234"/>
      <c r="I52" s="12"/>
      <c r="J52" s="65" t="s">
        <v>60</v>
      </c>
      <c r="K52" s="179" t="s">
        <v>61</v>
      </c>
      <c r="L52" s="65" t="s">
        <v>63</v>
      </c>
      <c r="M52" s="179" t="s">
        <v>64</v>
      </c>
      <c r="N52" s="12"/>
      <c r="O52" s="65" t="s">
        <v>60</v>
      </c>
      <c r="P52" s="179" t="s">
        <v>61</v>
      </c>
      <c r="Q52" s="65" t="s">
        <v>63</v>
      </c>
      <c r="R52" s="179" t="s">
        <v>64</v>
      </c>
      <c r="T52" s="65" t="s">
        <v>60</v>
      </c>
      <c r="U52" s="179" t="s">
        <v>61</v>
      </c>
      <c r="V52" s="65" t="s">
        <v>63</v>
      </c>
      <c r="W52" s="179" t="s">
        <v>64</v>
      </c>
      <c r="Y52" s="179" t="s">
        <v>60</v>
      </c>
      <c r="Z52" s="179" t="s">
        <v>61</v>
      </c>
      <c r="AA52" s="179" t="s">
        <v>65</v>
      </c>
      <c r="AB52" s="179" t="s">
        <v>64</v>
      </c>
      <c r="AD52" s="179" t="s">
        <v>60</v>
      </c>
      <c r="AE52" s="179" t="s">
        <v>61</v>
      </c>
      <c r="AF52" s="179" t="s">
        <v>65</v>
      </c>
      <c r="AG52" s="179" t="s">
        <v>64</v>
      </c>
      <c r="AI52" s="236"/>
      <c r="AJ52" s="236"/>
      <c r="AK52" s="236"/>
      <c r="AL52" s="236"/>
      <c r="AM52" s="109"/>
    </row>
    <row r="53" spans="1:39" ht="87.75" customHeight="1" x14ac:dyDescent="0.25">
      <c r="A53" s="203" t="s">
        <v>36</v>
      </c>
      <c r="B53" s="201" t="s">
        <v>37</v>
      </c>
      <c r="C53" s="201" t="s">
        <v>99</v>
      </c>
      <c r="D53" s="239" t="s">
        <v>73</v>
      </c>
      <c r="E53" s="239" t="s">
        <v>121</v>
      </c>
      <c r="F53" s="38" t="s">
        <v>153</v>
      </c>
      <c r="G53" s="38" t="s">
        <v>114</v>
      </c>
      <c r="H53" s="111" t="s">
        <v>124</v>
      </c>
      <c r="I53" s="14"/>
      <c r="J53" s="26">
        <v>1</v>
      </c>
      <c r="K53" s="149">
        <v>1</v>
      </c>
      <c r="L53" s="142">
        <v>347.471</v>
      </c>
      <c r="M53" s="142">
        <v>347.20105100000001</v>
      </c>
      <c r="N53" s="23"/>
      <c r="O53" s="26">
        <v>1</v>
      </c>
      <c r="P53" s="149">
        <v>1</v>
      </c>
      <c r="Q53" s="142">
        <v>458.18902800000001</v>
      </c>
      <c r="R53" s="142">
        <v>456.22236099999998</v>
      </c>
      <c r="S53" s="112"/>
      <c r="T53" s="140">
        <v>1</v>
      </c>
      <c r="U53" s="141">
        <v>0.99999999999999989</v>
      </c>
      <c r="V53" s="142">
        <v>893.28465000000006</v>
      </c>
      <c r="W53" s="142">
        <v>789.83586700000001</v>
      </c>
      <c r="X53" s="113"/>
      <c r="Y53" s="140">
        <v>1</v>
      </c>
      <c r="Z53" s="170">
        <v>1</v>
      </c>
      <c r="AA53" s="142">
        <v>590.21169999999995</v>
      </c>
      <c r="AB53" s="142">
        <v>590.21169999999995</v>
      </c>
      <c r="AC53" s="113"/>
      <c r="AD53" s="163">
        <v>1</v>
      </c>
      <c r="AE53" s="95">
        <v>0.36299999999999999</v>
      </c>
      <c r="AF53" s="142">
        <v>529.74674000000005</v>
      </c>
      <c r="AG53" s="142">
        <v>46.008668</v>
      </c>
      <c r="AH53" s="112"/>
      <c r="AI53" s="125">
        <v>1</v>
      </c>
      <c r="AJ53" s="162">
        <f>(K53+P53+U53+Z53+AE53)/5</f>
        <v>0.87259999999999993</v>
      </c>
      <c r="AK53" s="66">
        <f>L53+Q53+V53+AA53+AF53</f>
        <v>2818.9031180000002</v>
      </c>
      <c r="AL53" s="66">
        <f>M53+R53+W53+AB53+AG53</f>
        <v>2229.4796469999997</v>
      </c>
    </row>
    <row r="54" spans="1:39" ht="63.75" x14ac:dyDescent="0.25">
      <c r="A54" s="204"/>
      <c r="B54" s="202"/>
      <c r="C54" s="202"/>
      <c r="D54" s="241"/>
      <c r="E54" s="241"/>
      <c r="F54" s="38" t="s">
        <v>152</v>
      </c>
      <c r="G54" s="38" t="s">
        <v>115</v>
      </c>
      <c r="H54" s="111" t="s">
        <v>125</v>
      </c>
      <c r="I54" s="14"/>
      <c r="J54" s="26">
        <v>1</v>
      </c>
      <c r="K54" s="26">
        <v>1</v>
      </c>
      <c r="L54" s="142">
        <v>16.529</v>
      </c>
      <c r="M54" s="142">
        <v>7.36</v>
      </c>
      <c r="N54" s="23"/>
      <c r="O54" s="26">
        <v>1</v>
      </c>
      <c r="P54" s="149">
        <v>1</v>
      </c>
      <c r="Q54" s="142">
        <v>51.500971999999997</v>
      </c>
      <c r="R54" s="142">
        <v>51.344999999999999</v>
      </c>
      <c r="S54" s="112"/>
      <c r="T54" s="140">
        <v>1</v>
      </c>
      <c r="U54" s="143">
        <v>1.0001500000000001</v>
      </c>
      <c r="V54" s="142">
        <v>93.776349999999994</v>
      </c>
      <c r="W54" s="142">
        <v>93.776349999999994</v>
      </c>
      <c r="X54" s="113"/>
      <c r="Y54" s="140">
        <v>1</v>
      </c>
      <c r="Z54" s="170">
        <v>1</v>
      </c>
      <c r="AA54" s="142">
        <v>101.40349999999999</v>
      </c>
      <c r="AB54" s="142">
        <v>99.377834000000007</v>
      </c>
      <c r="AC54" s="113"/>
      <c r="AD54" s="163">
        <v>1</v>
      </c>
      <c r="AE54" s="95">
        <v>0.21099999999999999</v>
      </c>
      <c r="AF54" s="142">
        <v>270.25326000000001</v>
      </c>
      <c r="AG54" s="142">
        <v>6.6764229999999998</v>
      </c>
      <c r="AH54" s="112"/>
      <c r="AI54" s="125">
        <v>1</v>
      </c>
      <c r="AJ54" s="162">
        <f>(K54+P54+U54+Z54+AE54)/5</f>
        <v>0.84223000000000003</v>
      </c>
      <c r="AK54" s="66">
        <f>L54+Q54+V54+AA54+AF54</f>
        <v>533.46308199999999</v>
      </c>
      <c r="AL54" s="66">
        <f>M54+R54+W54+AB54+AG54</f>
        <v>258.53560700000003</v>
      </c>
    </row>
    <row r="55" spans="1:39"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6"/>
      <c r="V55" s="115">
        <v>987.06100000000004</v>
      </c>
      <c r="W55" s="115">
        <v>883.61221699999999</v>
      </c>
      <c r="Y55" s="50"/>
      <c r="Z55" s="166"/>
      <c r="AA55" s="115">
        <v>691.61519999999996</v>
      </c>
      <c r="AB55" s="115">
        <v>689.58953399999996</v>
      </c>
      <c r="AC55" s="164"/>
      <c r="AD55" s="42"/>
      <c r="AE55" s="43"/>
      <c r="AF55" s="115">
        <f>SUM(AF53:AF54)</f>
        <v>800</v>
      </c>
      <c r="AG55" s="115">
        <f>SUM(AG53:AG54)</f>
        <v>52.685091</v>
      </c>
      <c r="AH55" s="164"/>
      <c r="AI55" s="105"/>
      <c r="AJ55" s="105"/>
      <c r="AK55" s="68">
        <f>SUM(AK53:AK54)</f>
        <v>3352.3662000000004</v>
      </c>
      <c r="AL55" s="68">
        <f>SUM(AL53:AL54)</f>
        <v>2488.0152539999999</v>
      </c>
      <c r="AM55" s="109"/>
    </row>
    <row r="56" spans="1:39"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F56" s="60"/>
      <c r="AG56" s="60"/>
      <c r="AI56" s="108"/>
      <c r="AJ56" s="108"/>
      <c r="AK56" s="63"/>
      <c r="AL56" s="109"/>
      <c r="AM56" s="109"/>
    </row>
    <row r="57" spans="1:39" x14ac:dyDescent="0.25">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F57" s="100"/>
      <c r="AG57" s="100"/>
      <c r="AI57" s="104"/>
      <c r="AJ57" s="104"/>
      <c r="AK57" s="104"/>
    </row>
    <row r="58" spans="1:39"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F58" s="7"/>
      <c r="AG58" s="7"/>
      <c r="AI58" s="104"/>
      <c r="AJ58" s="104"/>
      <c r="AK58" s="104"/>
    </row>
    <row r="59" spans="1:39" s="11" customFormat="1" ht="15" customHeight="1" x14ac:dyDescent="0.25">
      <c r="A59" s="193" t="s">
        <v>2</v>
      </c>
      <c r="B59" s="193" t="s">
        <v>3</v>
      </c>
      <c r="C59" s="237" t="s">
        <v>95</v>
      </c>
      <c r="D59" s="198" t="s">
        <v>68</v>
      </c>
      <c r="E59" s="237" t="s">
        <v>88</v>
      </c>
      <c r="F59" s="193" t="s">
        <v>19</v>
      </c>
      <c r="G59" s="234" t="s">
        <v>100</v>
      </c>
      <c r="H59" s="234" t="s">
        <v>122</v>
      </c>
      <c r="I59" s="10"/>
      <c r="J59" s="193">
        <v>2016</v>
      </c>
      <c r="K59" s="193"/>
      <c r="L59" s="193"/>
      <c r="M59" s="193"/>
      <c r="N59" s="10"/>
      <c r="O59" s="193">
        <v>2017</v>
      </c>
      <c r="P59" s="193"/>
      <c r="Q59" s="193"/>
      <c r="R59" s="193"/>
      <c r="T59" s="193">
        <v>2018</v>
      </c>
      <c r="U59" s="193"/>
      <c r="V59" s="193"/>
      <c r="W59" s="193"/>
      <c r="Y59" s="193">
        <v>2019</v>
      </c>
      <c r="Z59" s="193"/>
      <c r="AA59" s="193"/>
      <c r="AB59" s="193"/>
      <c r="AD59" s="194">
        <v>2020</v>
      </c>
      <c r="AE59" s="195"/>
      <c r="AF59" s="195"/>
      <c r="AG59" s="195"/>
      <c r="AI59" s="232" t="s">
        <v>20</v>
      </c>
      <c r="AJ59" s="233"/>
      <c r="AK59" s="233"/>
      <c r="AL59" s="233"/>
      <c r="AM59" s="109"/>
    </row>
    <row r="60" spans="1:39" s="11" customFormat="1" ht="16.5" customHeight="1" x14ac:dyDescent="0.25">
      <c r="A60" s="193"/>
      <c r="B60" s="193"/>
      <c r="C60" s="221"/>
      <c r="D60" s="199"/>
      <c r="E60" s="221"/>
      <c r="F60" s="193"/>
      <c r="G60" s="234"/>
      <c r="H60" s="234"/>
      <c r="I60" s="10"/>
      <c r="J60" s="192" t="s">
        <v>4</v>
      </c>
      <c r="K60" s="192"/>
      <c r="L60" s="192" t="s">
        <v>62</v>
      </c>
      <c r="M60" s="192"/>
      <c r="N60" s="10"/>
      <c r="O60" s="192" t="s">
        <v>6</v>
      </c>
      <c r="P60" s="192"/>
      <c r="Q60" s="192" t="s">
        <v>8</v>
      </c>
      <c r="R60" s="192"/>
      <c r="T60" s="192" t="s">
        <v>7</v>
      </c>
      <c r="U60" s="192"/>
      <c r="V60" s="192" t="s">
        <v>8</v>
      </c>
      <c r="W60" s="192"/>
      <c r="Y60" s="192" t="s">
        <v>7</v>
      </c>
      <c r="Z60" s="192"/>
      <c r="AA60" s="192" t="s">
        <v>8</v>
      </c>
      <c r="AB60" s="192"/>
      <c r="AD60" s="192" t="s">
        <v>7</v>
      </c>
      <c r="AE60" s="192"/>
      <c r="AF60" s="192" t="s">
        <v>8</v>
      </c>
      <c r="AG60" s="192"/>
      <c r="AI60" s="235" t="s">
        <v>6</v>
      </c>
      <c r="AJ60" s="235" t="s">
        <v>67</v>
      </c>
      <c r="AK60" s="235" t="s">
        <v>8</v>
      </c>
      <c r="AL60" s="235" t="s">
        <v>5</v>
      </c>
      <c r="AM60" s="109"/>
    </row>
    <row r="61" spans="1:39" s="11" customFormat="1" ht="33" x14ac:dyDescent="0.25">
      <c r="A61" s="193"/>
      <c r="B61" s="193"/>
      <c r="C61" s="238"/>
      <c r="D61" s="200"/>
      <c r="E61" s="238"/>
      <c r="F61" s="193"/>
      <c r="G61" s="234"/>
      <c r="H61" s="234"/>
      <c r="I61" s="12"/>
      <c r="J61" s="65" t="s">
        <v>60</v>
      </c>
      <c r="K61" s="179" t="s">
        <v>61</v>
      </c>
      <c r="L61" s="65" t="s">
        <v>63</v>
      </c>
      <c r="M61" s="179" t="s">
        <v>64</v>
      </c>
      <c r="N61" s="12"/>
      <c r="O61" s="65" t="s">
        <v>60</v>
      </c>
      <c r="P61" s="179" t="s">
        <v>61</v>
      </c>
      <c r="Q61" s="65" t="s">
        <v>63</v>
      </c>
      <c r="R61" s="179" t="s">
        <v>64</v>
      </c>
      <c r="T61" s="65" t="s">
        <v>60</v>
      </c>
      <c r="U61" s="179" t="s">
        <v>61</v>
      </c>
      <c r="V61" s="65" t="s">
        <v>63</v>
      </c>
      <c r="W61" s="179" t="s">
        <v>64</v>
      </c>
      <c r="Y61" s="179" t="s">
        <v>60</v>
      </c>
      <c r="Z61" s="179" t="s">
        <v>61</v>
      </c>
      <c r="AA61" s="179" t="s">
        <v>65</v>
      </c>
      <c r="AB61" s="179" t="s">
        <v>64</v>
      </c>
      <c r="AD61" s="179" t="s">
        <v>60</v>
      </c>
      <c r="AE61" s="179" t="s">
        <v>61</v>
      </c>
      <c r="AF61" s="179" t="s">
        <v>65</v>
      </c>
      <c r="AG61" s="179" t="s">
        <v>64</v>
      </c>
      <c r="AI61" s="236"/>
      <c r="AJ61" s="236"/>
      <c r="AK61" s="236"/>
      <c r="AL61" s="236"/>
      <c r="AM61" s="109"/>
    </row>
    <row r="62" spans="1:39" ht="110.25" customHeight="1" x14ac:dyDescent="0.25">
      <c r="A62" s="203" t="s">
        <v>40</v>
      </c>
      <c r="B62" s="201" t="s">
        <v>13</v>
      </c>
      <c r="C62" s="201" t="s">
        <v>99</v>
      </c>
      <c r="D62" s="201" t="s">
        <v>74</v>
      </c>
      <c r="E62" s="239" t="s">
        <v>132</v>
      </c>
      <c r="F62" s="38" t="s">
        <v>154</v>
      </c>
      <c r="G62" s="38" t="s">
        <v>116</v>
      </c>
      <c r="H62" s="38" t="s">
        <v>126</v>
      </c>
      <c r="I62" s="14"/>
      <c r="J62" s="26">
        <v>1</v>
      </c>
      <c r="K62" s="154">
        <v>1</v>
      </c>
      <c r="L62" s="155">
        <v>79.868080000000006</v>
      </c>
      <c r="M62" s="156">
        <v>79.868080000000006</v>
      </c>
      <c r="N62" s="23"/>
      <c r="O62" s="26">
        <v>1</v>
      </c>
      <c r="P62" s="149">
        <v>1</v>
      </c>
      <c r="Q62" s="155">
        <v>1390.5904169999999</v>
      </c>
      <c r="R62" s="155">
        <v>1381.3593840000001</v>
      </c>
      <c r="S62" s="112"/>
      <c r="T62" s="144">
        <v>1</v>
      </c>
      <c r="U62" s="145">
        <v>0.99999999999999978</v>
      </c>
      <c r="V62" s="146">
        <v>2333.6725929999998</v>
      </c>
      <c r="W62" s="146">
        <v>2327.2133119999999</v>
      </c>
      <c r="X62" s="113"/>
      <c r="Y62" s="144">
        <v>1</v>
      </c>
      <c r="Z62" s="145">
        <v>1.0000000000000002</v>
      </c>
      <c r="AA62" s="142">
        <v>1171.935774</v>
      </c>
      <c r="AB62" s="142">
        <v>1171.935774</v>
      </c>
      <c r="AC62" s="113"/>
      <c r="AD62" s="163">
        <v>1</v>
      </c>
      <c r="AE62" s="95">
        <v>0.26166666666666699</v>
      </c>
      <c r="AF62" s="142">
        <v>1386.52396</v>
      </c>
      <c r="AG62" s="142">
        <v>217.43958000000001</v>
      </c>
      <c r="AH62" s="112"/>
      <c r="AI62" s="125">
        <v>1</v>
      </c>
      <c r="AJ62" s="162">
        <f>(K62+P62+U62+Z62+AE62)/5</f>
        <v>0.85233333333333339</v>
      </c>
      <c r="AK62" s="66">
        <f>L62+Q62+V62+AA62+AF62</f>
        <v>6362.5908240000008</v>
      </c>
      <c r="AL62" s="66">
        <f>M62+R62+W62+AB62+AG62</f>
        <v>5177.8161300000002</v>
      </c>
    </row>
    <row r="63" spans="1:39" ht="110.25" customHeight="1" x14ac:dyDescent="0.25">
      <c r="A63" s="242"/>
      <c r="B63" s="208"/>
      <c r="C63" s="208"/>
      <c r="D63" s="208"/>
      <c r="E63" s="240"/>
      <c r="F63" s="38" t="s">
        <v>155</v>
      </c>
      <c r="G63" s="38" t="s">
        <v>117</v>
      </c>
      <c r="H63" s="38" t="s">
        <v>125</v>
      </c>
      <c r="I63" s="14"/>
      <c r="J63" s="26">
        <v>1</v>
      </c>
      <c r="K63" s="95">
        <v>1</v>
      </c>
      <c r="L63" s="157">
        <v>2471.2683010000001</v>
      </c>
      <c r="M63" s="156">
        <v>2397.7366740000002</v>
      </c>
      <c r="N63" s="23"/>
      <c r="O63" s="26">
        <v>1</v>
      </c>
      <c r="P63" s="151">
        <v>0.99390000000000001</v>
      </c>
      <c r="Q63" s="155">
        <v>5900.5469130000001</v>
      </c>
      <c r="R63" s="155">
        <v>5574.7518339999997</v>
      </c>
      <c r="S63" s="112"/>
      <c r="T63" s="144">
        <v>1</v>
      </c>
      <c r="U63" s="145">
        <v>1</v>
      </c>
      <c r="V63" s="146">
        <v>3979.2984070000002</v>
      </c>
      <c r="W63" s="146">
        <v>3979.2062500000002</v>
      </c>
      <c r="X63" s="113"/>
      <c r="Y63" s="144">
        <v>1</v>
      </c>
      <c r="Z63" s="145">
        <v>0.99375714285714289</v>
      </c>
      <c r="AA63" s="142">
        <v>6408.1685740000003</v>
      </c>
      <c r="AB63" s="142">
        <v>6407.444281</v>
      </c>
      <c r="AC63" s="113"/>
      <c r="AD63" s="163">
        <v>1</v>
      </c>
      <c r="AE63" s="95">
        <v>0.23250000000000001</v>
      </c>
      <c r="AF63" s="142">
        <v>7107.2980399999997</v>
      </c>
      <c r="AG63" s="142">
        <v>2574.5507259999999</v>
      </c>
      <c r="AH63" s="112"/>
      <c r="AI63" s="125">
        <v>1</v>
      </c>
      <c r="AJ63" s="162">
        <f>(K63+P63+U63+Z63+AE63)/5</f>
        <v>0.84403142857142865</v>
      </c>
      <c r="AK63" s="66">
        <f t="shared" ref="AK63:AL64" si="19">L63+Q63+V63+AA63+AF63</f>
        <v>25866.580235000001</v>
      </c>
      <c r="AL63" s="66">
        <f t="shared" si="19"/>
        <v>20933.689765000003</v>
      </c>
    </row>
    <row r="64" spans="1:39" ht="51" x14ac:dyDescent="0.25">
      <c r="A64" s="204"/>
      <c r="B64" s="202"/>
      <c r="C64" s="202"/>
      <c r="D64" s="202"/>
      <c r="E64" s="241"/>
      <c r="F64" s="38" t="s">
        <v>156</v>
      </c>
      <c r="G64" s="38" t="s">
        <v>131</v>
      </c>
      <c r="H64" s="38" t="s">
        <v>133</v>
      </c>
      <c r="I64" s="14"/>
      <c r="J64" s="26"/>
      <c r="K64" s="95"/>
      <c r="L64" s="157"/>
      <c r="M64" s="156"/>
      <c r="N64" s="23"/>
      <c r="O64" s="26"/>
      <c r="P64" s="151"/>
      <c r="Q64" s="155"/>
      <c r="R64" s="155"/>
      <c r="S64" s="112"/>
      <c r="T64" s="144"/>
      <c r="U64" s="145"/>
      <c r="V64" s="146"/>
      <c r="W64" s="146"/>
      <c r="X64" s="113"/>
      <c r="Y64" s="144">
        <v>1</v>
      </c>
      <c r="Z64" s="145">
        <v>1</v>
      </c>
      <c r="AA64" s="142">
        <v>5.1267620000000003</v>
      </c>
      <c r="AB64" s="142">
        <v>5.1267620000000003</v>
      </c>
      <c r="AC64" s="113"/>
      <c r="AD64" s="163"/>
      <c r="AE64" s="67"/>
      <c r="AF64" s="142"/>
      <c r="AG64" s="142"/>
      <c r="AH64" s="112"/>
      <c r="AI64" s="125">
        <v>1</v>
      </c>
      <c r="AJ64" s="125">
        <v>1</v>
      </c>
      <c r="AK64" s="66">
        <f t="shared" si="19"/>
        <v>5.1267620000000003</v>
      </c>
      <c r="AL64" s="66">
        <f t="shared" si="19"/>
        <v>5.1267620000000003</v>
      </c>
    </row>
    <row r="65" spans="1:39" s="6" customFormat="1" ht="15.75" x14ac:dyDescent="0.25">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4"/>
      <c r="Y65" s="42"/>
      <c r="Z65" s="42"/>
      <c r="AA65" s="43">
        <v>7585.2311100000006</v>
      </c>
      <c r="AB65" s="43">
        <v>7584.5068169999995</v>
      </c>
      <c r="AC65" s="164"/>
      <c r="AD65" s="42"/>
      <c r="AE65" s="43"/>
      <c r="AF65" s="43">
        <f>SUM(AF62:AF64)</f>
        <v>8493.8220000000001</v>
      </c>
      <c r="AG65" s="43">
        <f>SUM(AG62:AG64)</f>
        <v>2791.9903060000001</v>
      </c>
      <c r="AI65" s="105"/>
      <c r="AJ65" s="105"/>
      <c r="AK65" s="68">
        <f>SUM(AK62:AK64)</f>
        <v>32234.297821</v>
      </c>
      <c r="AL65" s="68">
        <f>SUM(AL62:AL64)</f>
        <v>26116.632657000002</v>
      </c>
      <c r="AM65" s="109"/>
    </row>
    <row r="66" spans="1:39" s="6" customFormat="1" ht="15.75" x14ac:dyDescent="0.2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F66" s="61"/>
      <c r="AG66" s="61"/>
      <c r="AI66" s="108"/>
      <c r="AJ66" s="108"/>
      <c r="AK66" s="63"/>
      <c r="AL66" s="109"/>
      <c r="AM66" s="109"/>
    </row>
    <row r="67" spans="1:39" x14ac:dyDescent="0.25">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F67" s="7"/>
      <c r="AG67" s="7"/>
      <c r="AI67" s="104"/>
      <c r="AJ67" s="104"/>
      <c r="AK67" s="104"/>
    </row>
    <row r="68" spans="1:39" x14ac:dyDescent="0.25">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F68" s="7"/>
      <c r="AG68" s="7"/>
      <c r="AI68" s="104"/>
      <c r="AJ68" s="104"/>
      <c r="AK68" s="104"/>
    </row>
    <row r="69" spans="1:39" s="11" customFormat="1" ht="15" customHeight="1" x14ac:dyDescent="0.25">
      <c r="A69" s="193" t="s">
        <v>2</v>
      </c>
      <c r="B69" s="193" t="s">
        <v>3</v>
      </c>
      <c r="C69" s="237" t="s">
        <v>95</v>
      </c>
      <c r="D69" s="198" t="s">
        <v>68</v>
      </c>
      <c r="E69" s="237" t="s">
        <v>88</v>
      </c>
      <c r="F69" s="193" t="s">
        <v>19</v>
      </c>
      <c r="G69" s="234" t="s">
        <v>100</v>
      </c>
      <c r="H69" s="234" t="s">
        <v>122</v>
      </c>
      <c r="I69" s="10"/>
      <c r="J69" s="193">
        <v>2016</v>
      </c>
      <c r="K69" s="193"/>
      <c r="L69" s="193"/>
      <c r="M69" s="193"/>
      <c r="N69" s="10"/>
      <c r="O69" s="193">
        <v>2017</v>
      </c>
      <c r="P69" s="193"/>
      <c r="Q69" s="193"/>
      <c r="R69" s="193"/>
      <c r="T69" s="193">
        <v>2018</v>
      </c>
      <c r="U69" s="193"/>
      <c r="V69" s="193"/>
      <c r="W69" s="193"/>
      <c r="Y69" s="193">
        <v>2019</v>
      </c>
      <c r="Z69" s="193"/>
      <c r="AA69" s="193"/>
      <c r="AB69" s="193"/>
      <c r="AD69" s="194">
        <v>2020</v>
      </c>
      <c r="AE69" s="195"/>
      <c r="AF69" s="195"/>
      <c r="AG69" s="195"/>
      <c r="AI69" s="232" t="s">
        <v>20</v>
      </c>
      <c r="AJ69" s="233"/>
      <c r="AK69" s="233"/>
      <c r="AL69" s="233"/>
      <c r="AM69" s="109"/>
    </row>
    <row r="70" spans="1:39" s="11" customFormat="1" ht="16.5" customHeight="1" x14ac:dyDescent="0.25">
      <c r="A70" s="193"/>
      <c r="B70" s="193"/>
      <c r="C70" s="221"/>
      <c r="D70" s="199"/>
      <c r="E70" s="221"/>
      <c r="F70" s="193"/>
      <c r="G70" s="234"/>
      <c r="H70" s="234"/>
      <c r="I70" s="10"/>
      <c r="J70" s="192" t="s">
        <v>4</v>
      </c>
      <c r="K70" s="192"/>
      <c r="L70" s="192" t="s">
        <v>62</v>
      </c>
      <c r="M70" s="192"/>
      <c r="N70" s="10"/>
      <c r="O70" s="192" t="s">
        <v>6</v>
      </c>
      <c r="P70" s="192"/>
      <c r="Q70" s="192" t="s">
        <v>8</v>
      </c>
      <c r="R70" s="192"/>
      <c r="T70" s="192" t="s">
        <v>7</v>
      </c>
      <c r="U70" s="192"/>
      <c r="V70" s="192" t="s">
        <v>8</v>
      </c>
      <c r="W70" s="192"/>
      <c r="Y70" s="192" t="s">
        <v>7</v>
      </c>
      <c r="Z70" s="192"/>
      <c r="AA70" s="192" t="s">
        <v>8</v>
      </c>
      <c r="AB70" s="192"/>
      <c r="AD70" s="192" t="s">
        <v>7</v>
      </c>
      <c r="AE70" s="192"/>
      <c r="AF70" s="192" t="s">
        <v>8</v>
      </c>
      <c r="AG70" s="192"/>
      <c r="AI70" s="235" t="s">
        <v>6</v>
      </c>
      <c r="AJ70" s="235" t="s">
        <v>67</v>
      </c>
      <c r="AK70" s="235" t="s">
        <v>8</v>
      </c>
      <c r="AL70" s="235" t="s">
        <v>5</v>
      </c>
      <c r="AM70" s="109"/>
    </row>
    <row r="71" spans="1:39" s="11" customFormat="1" ht="33" x14ac:dyDescent="0.25">
      <c r="A71" s="193"/>
      <c r="B71" s="193"/>
      <c r="C71" s="238"/>
      <c r="D71" s="200"/>
      <c r="E71" s="238"/>
      <c r="F71" s="193"/>
      <c r="G71" s="234"/>
      <c r="H71" s="234"/>
      <c r="I71" s="12"/>
      <c r="J71" s="65" t="s">
        <v>60</v>
      </c>
      <c r="K71" s="179" t="s">
        <v>61</v>
      </c>
      <c r="L71" s="65" t="s">
        <v>63</v>
      </c>
      <c r="M71" s="179" t="s">
        <v>64</v>
      </c>
      <c r="N71" s="12"/>
      <c r="O71" s="65" t="s">
        <v>60</v>
      </c>
      <c r="P71" s="179" t="s">
        <v>61</v>
      </c>
      <c r="Q71" s="65" t="s">
        <v>63</v>
      </c>
      <c r="R71" s="179" t="s">
        <v>64</v>
      </c>
      <c r="T71" s="65" t="s">
        <v>60</v>
      </c>
      <c r="U71" s="179" t="s">
        <v>61</v>
      </c>
      <c r="V71" s="65" t="s">
        <v>63</v>
      </c>
      <c r="W71" s="179" t="s">
        <v>64</v>
      </c>
      <c r="Y71" s="179" t="s">
        <v>60</v>
      </c>
      <c r="Z71" s="179" t="s">
        <v>61</v>
      </c>
      <c r="AA71" s="179" t="s">
        <v>65</v>
      </c>
      <c r="AB71" s="179" t="s">
        <v>64</v>
      </c>
      <c r="AD71" s="179" t="s">
        <v>60</v>
      </c>
      <c r="AE71" s="179" t="s">
        <v>61</v>
      </c>
      <c r="AF71" s="179" t="s">
        <v>65</v>
      </c>
      <c r="AG71" s="179" t="s">
        <v>64</v>
      </c>
      <c r="AI71" s="236"/>
      <c r="AJ71" s="236"/>
      <c r="AK71" s="236"/>
      <c r="AL71" s="236"/>
      <c r="AM71" s="109"/>
    </row>
    <row r="72" spans="1:39" ht="180" x14ac:dyDescent="0.25">
      <c r="A72" s="39" t="s">
        <v>45</v>
      </c>
      <c r="B72" s="24" t="s">
        <v>46</v>
      </c>
      <c r="C72" s="24" t="s">
        <v>99</v>
      </c>
      <c r="D72" s="24" t="s">
        <v>75</v>
      </c>
      <c r="E72" s="24" t="s">
        <v>92</v>
      </c>
      <c r="F72" s="38" t="s">
        <v>47</v>
      </c>
      <c r="G72" s="38" t="s">
        <v>118</v>
      </c>
      <c r="H72" s="38" t="s">
        <v>127</v>
      </c>
      <c r="I72" s="14"/>
      <c r="J72" s="26">
        <v>1</v>
      </c>
      <c r="K72" s="151">
        <v>0.84</v>
      </c>
      <c r="L72" s="29">
        <v>1074.2237210000001</v>
      </c>
      <c r="M72" s="29">
        <v>1072.8383200000001</v>
      </c>
      <c r="N72" s="23"/>
      <c r="O72" s="26">
        <v>1</v>
      </c>
      <c r="P72" s="151">
        <v>0.96499999999999997</v>
      </c>
      <c r="Q72" s="29">
        <v>2972.9319999999998</v>
      </c>
      <c r="R72" s="29">
        <v>2969.6684799999998</v>
      </c>
      <c r="S72" s="112"/>
      <c r="T72" s="140">
        <v>1</v>
      </c>
      <c r="U72" s="147">
        <v>0.999</v>
      </c>
      <c r="V72" s="31">
        <v>5169.3190000000004</v>
      </c>
      <c r="W72" s="29">
        <v>3510.321966</v>
      </c>
      <c r="X72" s="113"/>
      <c r="Y72" s="140">
        <v>1</v>
      </c>
      <c r="Z72" s="147">
        <v>0.93300000000000005</v>
      </c>
      <c r="AA72" s="171">
        <v>3345.877395</v>
      </c>
      <c r="AB72" s="29">
        <v>2950.3696209999998</v>
      </c>
      <c r="AC72" s="113"/>
      <c r="AD72" s="163">
        <v>1</v>
      </c>
      <c r="AE72" s="95">
        <v>0.26500000000000001</v>
      </c>
      <c r="AF72" s="142">
        <v>3800</v>
      </c>
      <c r="AG72" s="142">
        <v>924.00135299999999</v>
      </c>
      <c r="AH72" s="112"/>
      <c r="AI72" s="125">
        <v>1</v>
      </c>
      <c r="AJ72" s="162">
        <f>(K72+P72+U72+Z72+AE72)/5</f>
        <v>0.8004</v>
      </c>
      <c r="AK72" s="66">
        <f>L72+Q72+V72+AA72+AF72</f>
        <v>16362.352116</v>
      </c>
      <c r="AL72" s="66">
        <f>M72+R72+W72+AB72+AG72</f>
        <v>11427.19974</v>
      </c>
    </row>
    <row r="73" spans="1:39" s="6" customFormat="1" ht="15.75" x14ac:dyDescent="0.25">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4"/>
      <c r="Y73" s="42"/>
      <c r="Z73" s="42"/>
      <c r="AA73" s="43">
        <v>3345.877395</v>
      </c>
      <c r="AB73" s="43">
        <v>2950.3696209999998</v>
      </c>
      <c r="AC73" s="164"/>
      <c r="AD73" s="42"/>
      <c r="AE73" s="43"/>
      <c r="AF73" s="43">
        <f>SUM(AF72)</f>
        <v>3800</v>
      </c>
      <c r="AG73" s="43">
        <f>SUM(AG72)</f>
        <v>924.00135299999999</v>
      </c>
      <c r="AI73" s="105"/>
      <c r="AJ73" s="105"/>
      <c r="AK73" s="68">
        <f>SUM(AK72)</f>
        <v>16362.352116</v>
      </c>
      <c r="AL73" s="68">
        <f>SUM(AL72)</f>
        <v>11427.19974</v>
      </c>
      <c r="AM73" s="109"/>
    </row>
    <row r="74" spans="1:39" x14ac:dyDescent="0.25">
      <c r="J74" s="112"/>
      <c r="K74" s="112"/>
      <c r="L74" s="112"/>
      <c r="M74" s="112"/>
      <c r="N74" s="158"/>
      <c r="O74" s="112"/>
      <c r="P74" s="112"/>
      <c r="Q74" s="112"/>
      <c r="R74" s="112"/>
      <c r="W74" s="112"/>
      <c r="X74" s="112"/>
      <c r="AB74" s="112"/>
      <c r="AC74" s="112"/>
      <c r="AD74" s="112"/>
      <c r="AG74" s="112"/>
    </row>
    <row r="75" spans="1:39" x14ac:dyDescent="0.25">
      <c r="W75" s="112"/>
      <c r="X75" s="112"/>
      <c r="AB75" s="112"/>
      <c r="AC75" s="112"/>
      <c r="AD75" s="112"/>
      <c r="AF75" s="93"/>
      <c r="AG75" s="93"/>
    </row>
  </sheetData>
  <mergeCells count="179">
    <mergeCell ref="A3:F3"/>
    <mergeCell ref="A4:F4"/>
    <mergeCell ref="A5:F5"/>
    <mergeCell ref="A6:F6"/>
    <mergeCell ref="B10:F10"/>
    <mergeCell ref="B13:B15"/>
    <mergeCell ref="C13:C15"/>
    <mergeCell ref="D13:D15"/>
    <mergeCell ref="E13:E15"/>
    <mergeCell ref="F13:F15"/>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B16:B22"/>
    <mergeCell ref="C16:C22"/>
    <mergeCell ref="D16:D22"/>
    <mergeCell ref="E16:E22"/>
    <mergeCell ref="H16:H22"/>
    <mergeCell ref="A16:A22"/>
    <mergeCell ref="B28:B30"/>
    <mergeCell ref="C28:C30"/>
    <mergeCell ref="D28:D30"/>
    <mergeCell ref="E28:E30"/>
    <mergeCell ref="F28:F30"/>
    <mergeCell ref="G28:G30"/>
    <mergeCell ref="A28:A30"/>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E31:E34"/>
    <mergeCell ref="H31:H34"/>
    <mergeCell ref="A31:A34"/>
    <mergeCell ref="B31:B34"/>
    <mergeCell ref="C31:C34"/>
    <mergeCell ref="D31:D34"/>
    <mergeCell ref="D36:D39"/>
    <mergeCell ref="E36:E39"/>
    <mergeCell ref="H36:H38"/>
    <mergeCell ref="A36:A39"/>
    <mergeCell ref="B36:B39"/>
    <mergeCell ref="C36:C39"/>
    <mergeCell ref="H41:H43"/>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V51:W51"/>
    <mergeCell ref="Y51:Z51"/>
    <mergeCell ref="AA51:AB51"/>
    <mergeCell ref="AD51:AE51"/>
    <mergeCell ref="AF51:AG51"/>
    <mergeCell ref="AI51:AI52"/>
    <mergeCell ref="AJ51:AJ52"/>
    <mergeCell ref="AK51:AK52"/>
    <mergeCell ref="D50:D52"/>
    <mergeCell ref="E50:E52"/>
    <mergeCell ref="E53:E54"/>
    <mergeCell ref="A53:A54"/>
    <mergeCell ref="B53:B54"/>
    <mergeCell ref="C53:C54"/>
    <mergeCell ref="D53:D54"/>
    <mergeCell ref="A59:A61"/>
    <mergeCell ref="B59:B61"/>
    <mergeCell ref="C59:C61"/>
    <mergeCell ref="D59:D61"/>
    <mergeCell ref="E59:E6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D69:D71"/>
    <mergeCell ref="E69:E71"/>
    <mergeCell ref="E62:E64"/>
    <mergeCell ref="A62:A64"/>
    <mergeCell ref="B62:B64"/>
    <mergeCell ref="C62:C64"/>
    <mergeCell ref="D62:D64"/>
    <mergeCell ref="Y69:AB69"/>
    <mergeCell ref="AD69:AG69"/>
    <mergeCell ref="A69:A71"/>
    <mergeCell ref="B69:B71"/>
    <mergeCell ref="C69:C71"/>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Abril 2020</vt:lpstr>
      <vt:lpstr>'Abril 2020'!Área_de_impresión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Carolina</cp:lastModifiedBy>
  <cp:lastPrinted>2020-05-20T22:21:52Z</cp:lastPrinted>
  <dcterms:created xsi:type="dcterms:W3CDTF">2009-07-24T20:19:08Z</dcterms:created>
  <dcterms:modified xsi:type="dcterms:W3CDTF">2020-05-20T22:23:40Z</dcterms:modified>
</cp:coreProperties>
</file>