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EVIDENCIAS PLANEACION - CONTRATISTAS\2020\2020 - III TRIMESTRE\494-2020 CRISTHIAN RODRIGIEZ\Septiembre\Plurianual\"/>
    </mc:Choice>
  </mc:AlternateContent>
  <bookViews>
    <workbookView xWindow="0" yWindow="0" windowWidth="20490" windowHeight="7020" tabRatio="553" firstSheet="2" activeTab="2"/>
  </bookViews>
  <sheets>
    <sheet name="DIFERENCIAS" sheetId="52" state="hidden" r:id="rId1"/>
    <sheet name="SOPORTE REPROGRAMACIÓN $ 2017" sheetId="53" state="hidden" r:id="rId2"/>
    <sheet name="Julio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'Julio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L20" i="93" l="1"/>
  <c r="AG73" i="93" l="1"/>
  <c r="AF73" i="93"/>
  <c r="AJ72" i="93"/>
  <c r="AJ63" i="93"/>
  <c r="AJ62" i="93"/>
  <c r="AG65" i="93"/>
  <c r="AF65" i="93"/>
  <c r="AJ54" i="93"/>
  <c r="AJ53" i="93"/>
  <c r="AF55" i="93"/>
  <c r="AG55" i="93"/>
  <c r="AG44" i="93"/>
  <c r="AF44" i="93"/>
  <c r="AL42" i="93"/>
  <c r="AK42" i="93"/>
  <c r="AL43" i="93"/>
  <c r="AK43" i="93"/>
  <c r="AG40" i="93"/>
  <c r="AF40" i="93"/>
  <c r="AJ33" i="93"/>
  <c r="AJ34"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K41" i="93"/>
  <c r="AJ41" i="93"/>
  <c r="AI41" i="93"/>
  <c r="AJ37" i="93"/>
  <c r="AJ38" i="93"/>
  <c r="AJ39" i="93"/>
  <c r="AI37" i="93"/>
  <c r="AI38" i="93"/>
  <c r="AI39" i="93"/>
  <c r="AJ36" i="93"/>
  <c r="AI36" i="93"/>
  <c r="AK39" i="93"/>
  <c r="AL39" i="93"/>
  <c r="AK37" i="93"/>
  <c r="AK38" i="93"/>
  <c r="AK36" i="93"/>
  <c r="AG35" i="93"/>
  <c r="AJ21" i="93"/>
  <c r="AK32" i="93"/>
  <c r="AK34" i="93"/>
  <c r="AK31" i="93"/>
  <c r="AJ17" i="93"/>
  <c r="AJ19" i="93"/>
  <c r="AI17" i="93"/>
  <c r="AI19" i="93"/>
  <c r="AJ16" i="93"/>
  <c r="AI16" i="93"/>
  <c r="AK17" i="93"/>
  <c r="AK19" i="93"/>
  <c r="AK20" i="93"/>
  <c r="AK21" i="93"/>
  <c r="AK22" i="93"/>
  <c r="AK16" i="93"/>
  <c r="F72" i="53"/>
  <c r="O67" i="53"/>
  <c r="M67" i="53"/>
  <c r="K67" i="53"/>
  <c r="I67" i="53"/>
  <c r="J66" i="53"/>
  <c r="L66" i="53" s="1"/>
  <c r="O59" i="53"/>
  <c r="M59" i="53"/>
  <c r="K59" i="53"/>
  <c r="I59" i="53"/>
  <c r="J57" i="53"/>
  <c r="N57" i="53" s="1"/>
  <c r="N59" i="53" s="1"/>
  <c r="L57" i="53"/>
  <c r="L59" i="53" s="1"/>
  <c r="J58" i="53"/>
  <c r="N58" i="53"/>
  <c r="J49" i="53"/>
  <c r="L49" i="53" s="1"/>
  <c r="P49" i="53"/>
  <c r="P50" i="53" s="1"/>
  <c r="J48" i="53"/>
  <c r="I50" i="53"/>
  <c r="I40" i="53"/>
  <c r="J38" i="53"/>
  <c r="L38" i="53"/>
  <c r="P38" i="53"/>
  <c r="J39" i="53"/>
  <c r="L39" i="53" s="1"/>
  <c r="J37" i="53"/>
  <c r="J40" i="53" s="1"/>
  <c r="O36" i="53"/>
  <c r="J34" i="53"/>
  <c r="P34" i="53" s="1"/>
  <c r="J35" i="53"/>
  <c r="L35" i="53"/>
  <c r="J33" i="53"/>
  <c r="N33" i="53" s="1"/>
  <c r="P33" i="53"/>
  <c r="P36" i="53" s="1"/>
  <c r="I36" i="53"/>
  <c r="J31" i="53"/>
  <c r="J30" i="53"/>
  <c r="N30" i="53" s="1"/>
  <c r="N32" i="53" s="1"/>
  <c r="P30" i="53"/>
  <c r="P32" i="53" s="1"/>
  <c r="I32" i="53"/>
  <c r="J17" i="53"/>
  <c r="J18" i="53"/>
  <c r="N18" i="53" s="1"/>
  <c r="R18" i="53" s="1"/>
  <c r="L18" i="53"/>
  <c r="J19" i="53"/>
  <c r="P19" i="53"/>
  <c r="J20" i="53"/>
  <c r="L20" i="53" s="1"/>
  <c r="R20" i="53" s="1"/>
  <c r="N20" i="53"/>
  <c r="J16" i="53"/>
  <c r="L16" i="53"/>
  <c r="I21" i="53"/>
  <c r="Q16" i="53"/>
  <c r="Q21" i="53" s="1"/>
  <c r="Q17" i="53"/>
  <c r="Q18" i="53"/>
  <c r="Q19" i="53"/>
  <c r="Q20" i="53"/>
  <c r="Q30" i="53"/>
  <c r="Q31" i="53"/>
  <c r="Q32" i="53" s="1"/>
  <c r="Q33" i="53"/>
  <c r="Q34" i="53"/>
  <c r="Q35" i="53"/>
  <c r="Q37" i="53"/>
  <c r="Q38" i="53"/>
  <c r="Q39" i="53"/>
  <c r="Q48" i="53"/>
  <c r="Q50" i="53" s="1"/>
  <c r="Q49" i="53"/>
  <c r="Q57" i="53"/>
  <c r="Q59" i="53" s="1"/>
  <c r="Q58" i="53"/>
  <c r="Q66" i="53"/>
  <c r="Q67" i="53"/>
  <c r="F21" i="53"/>
  <c r="F69" i="53" s="1"/>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P57" i="53"/>
  <c r="P59" i="53" s="1"/>
  <c r="P20" i="53"/>
  <c r="N38" i="53"/>
  <c r="R38" i="53"/>
  <c r="P37" i="53"/>
  <c r="N37" i="53"/>
  <c r="L37" i="53"/>
  <c r="R37" i="53" s="1"/>
  <c r="L34" i="53"/>
  <c r="P17" i="53"/>
  <c r="L17" i="53"/>
  <c r="R17" i="53" s="1"/>
  <c r="P31" i="53"/>
  <c r="R31" i="53" s="1"/>
  <c r="J32" i="53"/>
  <c r="L31" i="53"/>
  <c r="N31" i="53"/>
  <c r="N17" i="53"/>
  <c r="N21" i="53" s="1"/>
  <c r="Q36" i="53"/>
  <c r="N19" i="53"/>
  <c r="L19" i="53"/>
  <c r="R19" i="53"/>
  <c r="Q40" i="53"/>
  <c r="N48" i="53"/>
  <c r="L48" i="53"/>
  <c r="P48" i="53"/>
  <c r="P58" i="53"/>
  <c r="P18" i="53"/>
  <c r="J50" i="53"/>
  <c r="J59" i="53"/>
  <c r="N35" i="53"/>
  <c r="R35" i="53" s="1"/>
  <c r="P35" i="53"/>
  <c r="J21" i="53"/>
  <c r="P16" i="53"/>
  <c r="P21" i="53" s="1"/>
  <c r="L58" i="53"/>
  <c r="N16" i="53"/>
  <c r="R48" i="53"/>
  <c r="R58" i="53"/>
  <c r="L50" i="53" l="1"/>
  <c r="R49" i="53"/>
  <c r="R50" i="53" s="1"/>
  <c r="T50" i="53" s="1"/>
  <c r="Q69" i="53"/>
  <c r="R66" i="53"/>
  <c r="R67" i="53" s="1"/>
  <c r="T67" i="53" s="1"/>
  <c r="L67" i="53"/>
  <c r="L21" i="53"/>
  <c r="R16" i="53"/>
  <c r="R21" i="53" s="1"/>
  <c r="P66" i="53"/>
  <c r="P67" i="53" s="1"/>
  <c r="N34" i="53"/>
  <c r="N36" i="53" s="1"/>
  <c r="J36" i="53"/>
  <c r="L40" i="53"/>
  <c r="P39" i="53"/>
  <c r="P40" i="53" s="1"/>
  <c r="R57" i="53"/>
  <c r="R59" i="53" s="1"/>
  <c r="T59" i="53" s="1"/>
  <c r="L30" i="53"/>
  <c r="L33" i="53"/>
  <c r="N49" i="53"/>
  <c r="N50" i="53" s="1"/>
  <c r="N66" i="53"/>
  <c r="N67" i="53" s="1"/>
  <c r="N39" i="53"/>
  <c r="N40" i="53" s="1"/>
  <c r="J67" i="53"/>
  <c r="AL55" i="93"/>
  <c r="AK55" i="93"/>
  <c r="AL35" i="93"/>
  <c r="AK35" i="93"/>
  <c r="AL65" i="93"/>
  <c r="AK44" i="93"/>
  <c r="AK65" i="93"/>
  <c r="AL40" i="93"/>
  <c r="AL44" i="93"/>
  <c r="AK40" i="93"/>
  <c r="AK23" i="93"/>
  <c r="AL23" i="93"/>
  <c r="R33" i="53" l="1"/>
  <c r="L36" i="53"/>
  <c r="L32" i="53"/>
  <c r="R30" i="53"/>
  <c r="R32" i="53" s="1"/>
  <c r="T32" i="53" s="1"/>
  <c r="R34" i="53"/>
  <c r="T21" i="53"/>
  <c r="R39" i="53"/>
  <c r="R40" i="53" s="1"/>
  <c r="T40" i="53" s="1"/>
  <c r="R36" i="53" l="1"/>
  <c r="T36" i="53" s="1"/>
  <c r="R69" i="53" l="1"/>
  <c r="S69" i="53" s="1"/>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<sst xmlns="http://schemas.openxmlformats.org/spreadsheetml/2006/main" count="513" uniqueCount="157">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</sst>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quot;$&quot;\ #,##0_);\(&quot;$&quot;\ #,##0\)"/>
    <numFmt numFmtId="169" formatCode="_(&quot;$&quot;\ * #,##0_);_(&quot;$&quot;\ * \(#,##0\);_(&quot;$&quot;\ * &quot;-&quot;_);_(@_)"/>
    <numFmt numFmtId="170" formatCode="_(&quot;$&quot;\ * #,##0.00_);_(&quot;$&quot;\ * \(#,##0.00\);_(&quot;$&quot;\ * &quot;-&quot;??_);_(@_)"/>
    <numFmt numFmtId="171" formatCode="_(* #,##0.00_);_(* \(#,##0.00\);_(* &quot;-&quot;??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 numFmtId="190" formatCode="&quot;$&quot;\ #,##0.000_);[Red]\(&quot;$&quot;\ #,##0.000\)"/>
  </numFmts>
  <fonts count="5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7"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1"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3"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9"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0"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70"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167" fontId="1" fillId="0" borderId="0" applyFont="0" applyFill="0" applyBorder="0" applyAlignment="0" applyProtection="0"/>
    <xf numFmtId="0" fontId="19"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70"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0" fillId="0" borderId="0"/>
    <xf numFmtId="42" fontId="50"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42" fontId="50" fillId="0" borderId="0" applyFont="0" applyFill="0" applyBorder="0" applyAlignment="0" applyProtection="0"/>
    <xf numFmtId="44"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cellStyleXfs>
  <cellXfs count="254">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8"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8"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8"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3" fontId="24" fillId="0" borderId="0" xfId="128" applyNumberFormat="1" applyFont="1" applyBorder="1"/>
    <xf numFmtId="190" fontId="11" fillId="0" borderId="3"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 fillId="0" borderId="3" xfId="106" applyFont="1" applyBorder="1" applyAlignment="1">
      <alignment horizontal="left"/>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xf numFmtId="189" fontId="44" fillId="0" borderId="3" xfId="110" applyNumberFormat="1" applyFont="1" applyFill="1" applyBorder="1" applyAlignment="1">
      <alignment horizontal="right" vertical="center" wrapText="1"/>
    </xf>
    <xf numFmtId="189" fontId="44" fillId="0" borderId="4" xfId="110" applyNumberFormat="1" applyFont="1" applyFill="1" applyBorder="1" applyAlignment="1">
      <alignment horizontal="right" vertical="center" wrapText="1"/>
    </xf>
    <xf numFmtId="0" fontId="44" fillId="0" borderId="3" xfId="151" applyNumberFormat="1" applyFont="1" applyBorder="1" applyAlignment="1">
      <alignment horizontal="center"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sheetData>
    <row r="1" spans="1:3">
      <c r="A1" s="78" t="s">
        <v>78</v>
      </c>
      <c r="B1" s="78" t="s">
        <v>76</v>
      </c>
      <c r="C1" s="78" t="s">
        <v>77</v>
      </c>
    </row>
    <row r="2" spans="1:3">
      <c r="A2" s="79">
        <v>3075</v>
      </c>
      <c r="B2" s="43">
        <v>188629.99454699998</v>
      </c>
      <c r="C2" s="80" t="e">
        <f>+B2-#REF!</f>
        <v>#REF!</v>
      </c>
    </row>
    <row r="3" spans="1:3">
      <c r="A3" s="79">
        <v>208</v>
      </c>
      <c r="B3" s="48">
        <v>46860.264536000002</v>
      </c>
      <c r="C3" s="80" t="e">
        <f>+B3-#REF!</f>
        <v>#REF!</v>
      </c>
    </row>
    <row r="4" spans="1:3">
      <c r="A4" s="79">
        <v>3075</v>
      </c>
      <c r="B4" s="51">
        <v>16911.999999</v>
      </c>
      <c r="C4" s="80" t="e">
        <f>+B4-#REF!</f>
        <v>#REF!</v>
      </c>
    </row>
    <row r="5" spans="1:3">
      <c r="A5" s="79">
        <v>471</v>
      </c>
      <c r="B5" s="68">
        <v>29280</v>
      </c>
      <c r="C5" s="80" t="e">
        <f>+B5-#REF!</f>
        <v>#REF!</v>
      </c>
    </row>
    <row r="6" spans="1:3">
      <c r="A6" s="79">
        <v>943</v>
      </c>
      <c r="B6" s="43">
        <v>1910.88</v>
      </c>
      <c r="C6" s="80" t="e">
        <f>+B6-#REF!</f>
        <v>#REF!</v>
      </c>
    </row>
    <row r="7" spans="1:3">
      <c r="A7" s="79">
        <v>404</v>
      </c>
      <c r="B7" s="43">
        <v>13556.24</v>
      </c>
      <c r="C7" s="80" t="e">
        <f>+B7-#REF!</f>
        <v>#REF!</v>
      </c>
    </row>
    <row r="8" spans="1:3">
      <c r="A8" s="79">
        <v>1174</v>
      </c>
      <c r="B8" s="43">
        <v>7858.6167699999996</v>
      </c>
      <c r="C8" s="80" t="e">
        <f>+B8-#REF!</f>
        <v>#REF!</v>
      </c>
    </row>
    <row r="9" spans="1:3">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c r="A1" s="6" t="s">
        <v>66</v>
      </c>
    </row>
    <row r="3" spans="1:18" s="3" customFormat="1" ht="12.75">
      <c r="A3" s="194" t="s">
        <v>0</v>
      </c>
      <c r="B3" s="195"/>
      <c r="C3" s="195"/>
      <c r="D3" s="196"/>
      <c r="E3" s="1"/>
      <c r="F3" s="2"/>
      <c r="G3" s="2"/>
      <c r="H3" s="2"/>
      <c r="I3" s="2"/>
      <c r="J3" s="2"/>
      <c r="K3" s="2"/>
      <c r="M3" s="2"/>
      <c r="O3" s="2"/>
      <c r="Q3" s="2"/>
    </row>
    <row r="4" spans="1:18" s="3" customFormat="1" ht="12.75">
      <c r="A4" s="194" t="s">
        <v>14</v>
      </c>
      <c r="B4" s="195"/>
      <c r="C4" s="195"/>
      <c r="D4" s="196"/>
      <c r="E4" s="1"/>
      <c r="F4" s="2"/>
      <c r="G4" s="2"/>
      <c r="H4" s="2"/>
      <c r="I4" s="2"/>
      <c r="J4" s="2"/>
      <c r="K4" s="2"/>
      <c r="M4" s="2"/>
      <c r="O4" s="2"/>
      <c r="Q4" s="2"/>
    </row>
    <row r="5" spans="1:18" s="3" customFormat="1" ht="12.75">
      <c r="A5" s="194" t="s">
        <v>0</v>
      </c>
      <c r="B5" s="195"/>
      <c r="C5" s="195"/>
      <c r="D5" s="196"/>
      <c r="E5" s="1"/>
      <c r="F5" s="2"/>
      <c r="G5" s="2"/>
      <c r="H5" s="2"/>
      <c r="I5" s="2"/>
      <c r="J5" s="2"/>
      <c r="K5" s="2"/>
      <c r="M5" s="2"/>
      <c r="O5" s="2"/>
      <c r="Q5" s="2"/>
    </row>
    <row r="6" spans="1:18" s="3" customFormat="1" ht="12.75">
      <c r="A6" s="194" t="s">
        <v>15</v>
      </c>
      <c r="B6" s="195"/>
      <c r="C6" s="195"/>
      <c r="D6" s="196"/>
      <c r="E6" s="1"/>
      <c r="F6" s="2"/>
      <c r="G6" s="2"/>
      <c r="H6" s="2"/>
      <c r="I6" s="2"/>
      <c r="J6" s="2"/>
      <c r="K6" s="2"/>
      <c r="M6" s="2"/>
      <c r="O6" s="2"/>
      <c r="Q6" s="2"/>
    </row>
    <row r="7" spans="1:18" s="3" customFormat="1" ht="12.75">
      <c r="A7" s="4"/>
      <c r="B7" s="4"/>
      <c r="C7" s="4"/>
      <c r="D7" s="4"/>
      <c r="E7" s="2"/>
      <c r="F7" s="2"/>
      <c r="G7" s="2"/>
      <c r="H7" s="2"/>
      <c r="I7" s="2"/>
      <c r="J7" s="2"/>
      <c r="K7" s="2"/>
      <c r="M7" s="2"/>
      <c r="O7" s="2"/>
      <c r="Q7" s="2"/>
    </row>
    <row r="8" spans="1:18" s="5" customFormat="1" ht="45" customHeight="1">
      <c r="A8" s="206" t="s">
        <v>86</v>
      </c>
      <c r="B8" s="207"/>
      <c r="C8" s="207"/>
      <c r="D8" s="207"/>
    </row>
    <row r="9" spans="1:18" s="3" customFormat="1" ht="12.75">
      <c r="A9" s="4"/>
      <c r="B9" s="4"/>
      <c r="C9" s="4"/>
      <c r="D9" s="4"/>
      <c r="E9" s="2"/>
      <c r="F9" s="2"/>
      <c r="G9" s="2"/>
      <c r="H9" s="2"/>
      <c r="I9" s="2"/>
      <c r="J9" s="2"/>
      <c r="K9" s="2"/>
      <c r="M9" s="2"/>
      <c r="O9" s="2"/>
      <c r="Q9" s="2"/>
    </row>
    <row r="10" spans="1:18" ht="34.5" customHeight="1">
      <c r="A10" s="34" t="s">
        <v>1</v>
      </c>
      <c r="B10" s="208" t="s">
        <v>16</v>
      </c>
      <c r="C10" s="208"/>
      <c r="D10" s="208"/>
      <c r="E10" s="8"/>
      <c r="F10" s="7"/>
      <c r="G10" s="8"/>
      <c r="H10" s="7"/>
      <c r="I10" s="8"/>
      <c r="J10" s="8"/>
      <c r="K10" s="7"/>
      <c r="M10" s="7"/>
      <c r="O10" s="7"/>
      <c r="Q10" s="7"/>
    </row>
    <row r="11" spans="1:18" ht="12.75" customHeight="1">
      <c r="A11" s="9" t="s">
        <v>17</v>
      </c>
      <c r="B11" s="6" t="s">
        <v>18</v>
      </c>
      <c r="C11" s="6"/>
      <c r="D11" s="7"/>
      <c r="E11" s="8"/>
      <c r="F11" s="7"/>
      <c r="G11" s="8"/>
      <c r="H11" s="7"/>
      <c r="I11" s="8"/>
      <c r="J11" s="8"/>
      <c r="K11" s="7"/>
      <c r="M11" s="7"/>
      <c r="O11" s="7"/>
      <c r="Q11" s="7"/>
    </row>
    <row r="12" spans="1:18" ht="10.5" customHeight="1">
      <c r="D12" s="7"/>
      <c r="E12" s="8"/>
      <c r="F12" s="7"/>
      <c r="G12" s="8"/>
      <c r="H12" s="7"/>
      <c r="I12" s="8"/>
      <c r="J12" s="8"/>
      <c r="K12" s="7"/>
      <c r="M12" s="7"/>
      <c r="O12" s="7"/>
      <c r="Q12" s="7"/>
    </row>
    <row r="13" spans="1:18" s="11" customFormat="1" ht="29.25" customHeight="1">
      <c r="A13" s="203" t="s">
        <v>2</v>
      </c>
      <c r="B13" s="197" t="s">
        <v>3</v>
      </c>
      <c r="C13" s="197" t="s">
        <v>68</v>
      </c>
      <c r="D13" s="200" t="s">
        <v>19</v>
      </c>
      <c r="E13" s="10"/>
      <c r="F13" s="71">
        <v>2016</v>
      </c>
      <c r="G13" s="10"/>
      <c r="H13" s="214">
        <v>2017</v>
      </c>
      <c r="I13" s="215"/>
      <c r="J13" s="216"/>
      <c r="K13" s="214">
        <v>2018</v>
      </c>
      <c r="L13" s="216"/>
      <c r="M13" s="214">
        <v>2019</v>
      </c>
      <c r="N13" s="216"/>
      <c r="O13" s="214">
        <v>2020</v>
      </c>
      <c r="P13" s="215"/>
      <c r="Q13" s="215" t="s">
        <v>79</v>
      </c>
      <c r="R13" s="215"/>
    </row>
    <row r="14" spans="1:18" s="11" customFormat="1" ht="15" customHeight="1">
      <c r="A14" s="204"/>
      <c r="B14" s="198"/>
      <c r="C14" s="198"/>
      <c r="D14" s="201"/>
      <c r="E14" s="10"/>
      <c r="F14" s="192" t="s">
        <v>8</v>
      </c>
      <c r="G14" s="10"/>
      <c r="H14" s="192" t="s">
        <v>8</v>
      </c>
      <c r="I14" s="192" t="s">
        <v>85</v>
      </c>
      <c r="J14" s="192" t="s">
        <v>81</v>
      </c>
      <c r="K14" s="192" t="s">
        <v>8</v>
      </c>
      <c r="L14" s="192" t="s">
        <v>80</v>
      </c>
      <c r="M14" s="192" t="s">
        <v>8</v>
      </c>
      <c r="N14" s="192" t="s">
        <v>80</v>
      </c>
      <c r="O14" s="230" t="s">
        <v>8</v>
      </c>
      <c r="P14" s="192" t="s">
        <v>80</v>
      </c>
      <c r="Q14" s="230" t="s">
        <v>8</v>
      </c>
      <c r="R14" s="192" t="s">
        <v>80</v>
      </c>
    </row>
    <row r="15" spans="1:18" s="11" customFormat="1" ht="47.25" customHeight="1">
      <c r="A15" s="205"/>
      <c r="B15" s="199"/>
      <c r="C15" s="199"/>
      <c r="D15" s="202"/>
      <c r="E15" s="12"/>
      <c r="F15" s="192"/>
      <c r="G15" s="12"/>
      <c r="H15" s="192"/>
      <c r="I15" s="192"/>
      <c r="J15" s="192"/>
      <c r="K15" s="192"/>
      <c r="L15" s="192"/>
      <c r="M15" s="192"/>
      <c r="N15" s="192"/>
      <c r="O15" s="231"/>
      <c r="P15" s="192"/>
      <c r="Q15" s="231"/>
      <c r="R15" s="192"/>
    </row>
    <row r="16" spans="1:18" ht="60" customHeight="1">
      <c r="A16" s="212" t="s">
        <v>11</v>
      </c>
      <c r="B16" s="209" t="s">
        <v>12</v>
      </c>
      <c r="C16" s="209"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c r="A17" s="213"/>
      <c r="B17" s="210"/>
      <c r="C17" s="210"/>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c r="A18" s="213"/>
      <c r="B18" s="210"/>
      <c r="C18" s="210"/>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c r="A19" s="213"/>
      <c r="B19" s="210"/>
      <c r="C19" s="210"/>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c r="A20" s="213"/>
      <c r="B20" s="211"/>
      <c r="C20" s="211"/>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c r="A22" s="53"/>
      <c r="D22" s="7"/>
      <c r="E22" s="8"/>
      <c r="F22" s="7"/>
      <c r="G22" s="8"/>
      <c r="H22" s="7"/>
      <c r="I22" s="8"/>
      <c r="J22" s="8"/>
      <c r="K22" s="7"/>
      <c r="M22" s="7"/>
      <c r="O22" s="7"/>
      <c r="Q22" s="76"/>
    </row>
    <row r="23" spans="1:20" ht="12.75" customHeight="1">
      <c r="A23" s="6" t="s">
        <v>22</v>
      </c>
      <c r="B23" s="6" t="s">
        <v>23</v>
      </c>
      <c r="C23" s="6"/>
      <c r="D23" s="7"/>
      <c r="E23" s="8"/>
      <c r="F23" s="7"/>
      <c r="G23" s="8"/>
      <c r="H23" s="7"/>
      <c r="I23" s="8"/>
      <c r="J23" s="8"/>
      <c r="K23" s="7"/>
      <c r="M23" s="7"/>
      <c r="O23" s="7"/>
      <c r="Q23" s="77"/>
    </row>
    <row r="24" spans="1:20" ht="12.75" customHeight="1">
      <c r="A24" s="9">
        <v>14</v>
      </c>
      <c r="B24" s="6" t="s">
        <v>24</v>
      </c>
      <c r="C24" s="6"/>
      <c r="D24" s="7"/>
      <c r="E24" s="8"/>
      <c r="F24" s="7"/>
      <c r="G24" s="8"/>
      <c r="H24" s="7"/>
      <c r="I24" s="8"/>
      <c r="J24" s="8"/>
      <c r="K24" s="7"/>
      <c r="M24" s="7"/>
      <c r="O24" s="7"/>
      <c r="Q24" s="7"/>
    </row>
    <row r="25" spans="1:20" ht="14.25" customHeight="1">
      <c r="D25" s="7"/>
      <c r="E25" s="8"/>
      <c r="F25" s="7"/>
      <c r="G25" s="8"/>
      <c r="H25" s="7"/>
      <c r="I25" s="8"/>
      <c r="J25" s="8"/>
      <c r="K25" s="7"/>
      <c r="M25" s="7"/>
      <c r="O25" s="7"/>
      <c r="Q25" s="7"/>
    </row>
    <row r="26" spans="1:20" s="11" customFormat="1" ht="29.25" customHeight="1">
      <c r="A26" s="193" t="s">
        <v>2</v>
      </c>
      <c r="B26" s="193" t="s">
        <v>3</v>
      </c>
      <c r="C26" s="197"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c r="A27" s="193"/>
      <c r="B27" s="193"/>
      <c r="C27" s="198"/>
      <c r="D27" s="193"/>
      <c r="E27" s="10"/>
      <c r="F27" s="192" t="s">
        <v>8</v>
      </c>
      <c r="G27" s="83"/>
      <c r="H27" s="192" t="s">
        <v>8</v>
      </c>
      <c r="I27" s="192" t="s">
        <v>85</v>
      </c>
      <c r="J27" s="192" t="s">
        <v>81</v>
      </c>
      <c r="K27" s="192" t="s">
        <v>8</v>
      </c>
      <c r="L27" s="192" t="s">
        <v>80</v>
      </c>
      <c r="M27" s="192" t="s">
        <v>8</v>
      </c>
      <c r="N27" s="192" t="s">
        <v>80</v>
      </c>
      <c r="O27" s="192" t="s">
        <v>8</v>
      </c>
      <c r="P27" s="192" t="s">
        <v>80</v>
      </c>
      <c r="Q27" s="192" t="s">
        <v>8</v>
      </c>
      <c r="R27" s="192" t="s">
        <v>80</v>
      </c>
    </row>
    <row r="28" spans="1:20" s="11" customFormat="1" ht="47.25" customHeight="1">
      <c r="A28" s="193"/>
      <c r="B28" s="193"/>
      <c r="C28" s="199"/>
      <c r="D28" s="193"/>
      <c r="E28" s="12"/>
      <c r="F28" s="192"/>
      <c r="G28" s="84"/>
      <c r="H28" s="192"/>
      <c r="I28" s="192"/>
      <c r="J28" s="192"/>
      <c r="K28" s="192"/>
      <c r="L28" s="192"/>
      <c r="M28" s="192"/>
      <c r="N28" s="192"/>
      <c r="O28" s="192"/>
      <c r="P28" s="192"/>
      <c r="Q28" s="192"/>
      <c r="R28" s="192"/>
    </row>
    <row r="29" spans="1:20" ht="51" hidden="1" customHeight="1">
      <c r="A29" s="226" t="s">
        <v>25</v>
      </c>
      <c r="B29" s="227" t="s">
        <v>26</v>
      </c>
      <c r="C29" s="72"/>
      <c r="D29" s="18" t="s">
        <v>9</v>
      </c>
      <c r="E29" s="14"/>
      <c r="F29" s="29"/>
      <c r="G29" s="85"/>
      <c r="H29" s="29"/>
      <c r="I29" s="85"/>
      <c r="J29" s="85"/>
      <c r="K29" s="30"/>
      <c r="L29" s="86"/>
      <c r="M29" s="20"/>
      <c r="N29" s="86"/>
      <c r="O29" s="20"/>
      <c r="P29" s="86"/>
      <c r="Q29" s="15"/>
      <c r="R29" s="86"/>
    </row>
    <row r="30" spans="1:20" ht="95.25" customHeight="1">
      <c r="A30" s="226"/>
      <c r="B30" s="227"/>
      <c r="C30" s="227"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c r="A31" s="226"/>
      <c r="B31" s="227"/>
      <c r="C31" s="227"/>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c r="A33" s="220" t="s">
        <v>10</v>
      </c>
      <c r="B33" s="223" t="s">
        <v>27</v>
      </c>
      <c r="C33" s="223"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c r="A34" s="221"/>
      <c r="B34" s="224"/>
      <c r="C34" s="224"/>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c r="A35" s="222"/>
      <c r="B35" s="225"/>
      <c r="C35" s="225"/>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c r="A37" s="217" t="s">
        <v>28</v>
      </c>
      <c r="B37" s="209" t="s">
        <v>29</v>
      </c>
      <c r="C37" s="209"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c r="A38" s="218"/>
      <c r="B38" s="210"/>
      <c r="C38" s="210"/>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c r="A39" s="219"/>
      <c r="B39" s="211"/>
      <c r="C39" s="211"/>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c r="B41" s="53"/>
      <c r="C41" s="53"/>
    </row>
    <row r="42" spans="1:20" ht="12.75" customHeight="1">
      <c r="A42" s="6" t="s">
        <v>33</v>
      </c>
      <c r="B42" s="6" t="s">
        <v>34</v>
      </c>
      <c r="C42" s="6"/>
      <c r="D42" s="7"/>
      <c r="E42" s="8"/>
      <c r="F42" s="7"/>
      <c r="G42" s="8"/>
      <c r="H42" s="7"/>
      <c r="I42" s="8"/>
      <c r="J42" s="8"/>
      <c r="K42" s="7"/>
      <c r="M42" s="7"/>
      <c r="O42" s="7"/>
      <c r="Q42" s="7"/>
    </row>
    <row r="43" spans="1:20" ht="12.75" customHeight="1">
      <c r="A43" s="9">
        <v>42</v>
      </c>
      <c r="B43" s="6" t="s">
        <v>35</v>
      </c>
      <c r="C43" s="6"/>
      <c r="D43" s="7"/>
      <c r="E43" s="8"/>
      <c r="F43" s="7"/>
      <c r="G43" s="8"/>
      <c r="H43" s="7"/>
      <c r="I43" s="8"/>
      <c r="J43" s="8"/>
      <c r="K43" s="7"/>
      <c r="M43" s="7"/>
      <c r="O43" s="7"/>
      <c r="Q43" s="7"/>
    </row>
    <row r="44" spans="1:20" ht="12.75" customHeight="1">
      <c r="A44" s="9"/>
      <c r="B44" s="6"/>
      <c r="C44" s="6"/>
      <c r="D44" s="7"/>
      <c r="E44" s="8"/>
      <c r="F44" s="7"/>
      <c r="G44" s="8"/>
      <c r="H44" s="7"/>
      <c r="I44" s="8"/>
      <c r="J44" s="8"/>
      <c r="K44" s="7"/>
      <c r="M44" s="7"/>
      <c r="O44" s="7"/>
      <c r="Q44" s="7"/>
    </row>
    <row r="45" spans="1:20" s="11" customFormat="1" ht="29.25" customHeight="1">
      <c r="A45" s="193" t="s">
        <v>2</v>
      </c>
      <c r="B45" s="193" t="s">
        <v>3</v>
      </c>
      <c r="C45" s="197"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c r="A46" s="193"/>
      <c r="B46" s="193"/>
      <c r="C46" s="198"/>
      <c r="D46" s="193"/>
      <c r="E46" s="10"/>
      <c r="F46" s="230" t="s">
        <v>8</v>
      </c>
      <c r="G46" s="83"/>
      <c r="H46" s="230" t="s">
        <v>8</v>
      </c>
      <c r="I46" s="192" t="s">
        <v>85</v>
      </c>
      <c r="J46" s="192" t="s">
        <v>81</v>
      </c>
      <c r="K46" s="230" t="s">
        <v>8</v>
      </c>
      <c r="L46" s="192" t="s">
        <v>80</v>
      </c>
      <c r="M46" s="230" t="s">
        <v>8</v>
      </c>
      <c r="N46" s="192" t="s">
        <v>80</v>
      </c>
      <c r="O46" s="192" t="s">
        <v>8</v>
      </c>
      <c r="P46" s="192" t="s">
        <v>80</v>
      </c>
      <c r="Q46" s="230" t="s">
        <v>8</v>
      </c>
      <c r="R46" s="192" t="s">
        <v>80</v>
      </c>
    </row>
    <row r="47" spans="1:20" s="11" customFormat="1" ht="47.25" customHeight="1">
      <c r="A47" s="193"/>
      <c r="B47" s="193"/>
      <c r="C47" s="199"/>
      <c r="D47" s="193"/>
      <c r="E47" s="12"/>
      <c r="F47" s="231"/>
      <c r="G47" s="84"/>
      <c r="H47" s="231"/>
      <c r="I47" s="192"/>
      <c r="J47" s="192"/>
      <c r="K47" s="231"/>
      <c r="L47" s="192"/>
      <c r="M47" s="231"/>
      <c r="N47" s="192"/>
      <c r="O47" s="192"/>
      <c r="P47" s="192"/>
      <c r="Q47" s="231"/>
      <c r="R47" s="192"/>
    </row>
    <row r="48" spans="1:20" ht="60" customHeight="1">
      <c r="A48" s="228" t="s">
        <v>36</v>
      </c>
      <c r="B48" s="209" t="s">
        <v>37</v>
      </c>
      <c r="C48" s="209"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c r="A49" s="229"/>
      <c r="B49" s="211"/>
      <c r="C49" s="211"/>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c r="A51" s="57"/>
      <c r="B51" s="58"/>
      <c r="C51" s="58"/>
      <c r="D51" s="59"/>
      <c r="E51" s="41"/>
      <c r="F51" s="61"/>
      <c r="G51" s="44"/>
      <c r="H51" s="61"/>
      <c r="I51" s="54"/>
      <c r="J51" s="54"/>
      <c r="K51" s="61"/>
      <c r="M51" s="62"/>
      <c r="O51" s="61"/>
      <c r="Q51" s="63"/>
    </row>
    <row r="52" spans="1:20" ht="12.75" customHeight="1">
      <c r="A52" s="6" t="s">
        <v>33</v>
      </c>
      <c r="B52" s="6" t="s">
        <v>34</v>
      </c>
      <c r="C52" s="6"/>
      <c r="D52" s="7"/>
      <c r="E52" s="8"/>
      <c r="F52" s="7"/>
      <c r="G52" s="8"/>
      <c r="H52" s="7"/>
      <c r="I52" s="8"/>
      <c r="J52" s="8"/>
      <c r="K52" s="7"/>
      <c r="O52" s="7"/>
      <c r="Q52" s="7"/>
    </row>
    <row r="53" spans="1:20" ht="12.75" customHeight="1">
      <c r="A53" s="9">
        <v>43</v>
      </c>
      <c r="B53" s="6" t="s">
        <v>41</v>
      </c>
      <c r="C53" s="6"/>
      <c r="D53" s="7"/>
      <c r="E53" s="8"/>
      <c r="F53" s="7"/>
      <c r="G53" s="8"/>
      <c r="H53" s="7"/>
      <c r="I53" s="8"/>
      <c r="J53" s="8"/>
      <c r="K53" s="7"/>
      <c r="M53" s="7"/>
      <c r="O53" s="7"/>
      <c r="Q53" s="7"/>
    </row>
    <row r="54" spans="1:20" s="11" customFormat="1" ht="29.25" customHeight="1">
      <c r="A54" s="193" t="s">
        <v>2</v>
      </c>
      <c r="B54" s="193" t="s">
        <v>3</v>
      </c>
      <c r="C54" s="197"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c r="A55" s="193"/>
      <c r="B55" s="193"/>
      <c r="C55" s="198"/>
      <c r="D55" s="193"/>
      <c r="E55" s="10"/>
      <c r="F55" s="192" t="s">
        <v>8</v>
      </c>
      <c r="G55" s="83"/>
      <c r="H55" s="192" t="s">
        <v>8</v>
      </c>
      <c r="I55" s="192" t="s">
        <v>85</v>
      </c>
      <c r="J55" s="192" t="s">
        <v>81</v>
      </c>
      <c r="K55" s="192" t="s">
        <v>8</v>
      </c>
      <c r="L55" s="192" t="s">
        <v>80</v>
      </c>
      <c r="M55" s="192" t="s">
        <v>8</v>
      </c>
      <c r="N55" s="192" t="s">
        <v>80</v>
      </c>
      <c r="O55" s="192" t="s">
        <v>8</v>
      </c>
      <c r="P55" s="192" t="s">
        <v>80</v>
      </c>
      <c r="Q55" s="192" t="s">
        <v>8</v>
      </c>
      <c r="R55" s="192" t="s">
        <v>80</v>
      </c>
    </row>
    <row r="56" spans="1:20" s="11" customFormat="1" ht="47.25" customHeight="1">
      <c r="A56" s="193"/>
      <c r="B56" s="193"/>
      <c r="C56" s="199"/>
      <c r="D56" s="193"/>
      <c r="E56" s="12"/>
      <c r="F56" s="192"/>
      <c r="G56" s="84"/>
      <c r="H56" s="192"/>
      <c r="I56" s="192"/>
      <c r="J56" s="192"/>
      <c r="K56" s="192"/>
      <c r="L56" s="192"/>
      <c r="M56" s="192"/>
      <c r="N56" s="192"/>
      <c r="O56" s="192"/>
      <c r="P56" s="192"/>
      <c r="Q56" s="192"/>
      <c r="R56" s="192"/>
    </row>
    <row r="57" spans="1:20" ht="88.5" customHeight="1">
      <c r="A57" s="228" t="s">
        <v>40</v>
      </c>
      <c r="B57" s="209" t="s">
        <v>13</v>
      </c>
      <c r="C57" s="209"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c r="A58" s="229"/>
      <c r="B58" s="211"/>
      <c r="C58" s="211"/>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c r="A60" s="57"/>
      <c r="B60" s="58"/>
      <c r="C60" s="58"/>
      <c r="D60" s="59"/>
      <c r="E60" s="41"/>
      <c r="F60" s="61"/>
      <c r="G60" s="44"/>
      <c r="H60" s="61"/>
      <c r="I60" s="54"/>
      <c r="J60" s="54"/>
      <c r="K60" s="61"/>
      <c r="M60" s="61"/>
      <c r="O60" s="61"/>
      <c r="Q60" s="61"/>
    </row>
    <row r="61" spans="1:20" ht="12.75" customHeight="1">
      <c r="A61" s="6" t="s">
        <v>33</v>
      </c>
      <c r="B61" s="6" t="s">
        <v>34</v>
      </c>
      <c r="C61" s="6"/>
      <c r="D61" s="7"/>
      <c r="E61" s="8"/>
      <c r="F61" s="7"/>
      <c r="G61" s="8"/>
      <c r="H61" s="7"/>
      <c r="I61" s="8"/>
      <c r="J61" s="8"/>
      <c r="K61" s="7"/>
      <c r="M61" s="7"/>
      <c r="O61" s="7"/>
      <c r="Q61" s="7"/>
    </row>
    <row r="62" spans="1:20" ht="12.75" customHeight="1">
      <c r="A62" s="9">
        <v>44</v>
      </c>
      <c r="B62" s="6" t="s">
        <v>44</v>
      </c>
      <c r="C62" s="6"/>
      <c r="D62" s="7"/>
      <c r="E62" s="8"/>
      <c r="F62" s="7"/>
      <c r="G62" s="8"/>
      <c r="H62" s="7"/>
      <c r="I62" s="8"/>
      <c r="J62" s="8"/>
      <c r="K62" s="7"/>
      <c r="M62" s="7"/>
      <c r="O62" s="7"/>
      <c r="Q62" s="7"/>
    </row>
    <row r="63" spans="1:20" s="11" customFormat="1" ht="29.25" customHeight="1">
      <c r="A63" s="193" t="s">
        <v>2</v>
      </c>
      <c r="B63" s="193" t="s">
        <v>3</v>
      </c>
      <c r="C63" s="197"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c r="A64" s="193"/>
      <c r="B64" s="193"/>
      <c r="C64" s="198"/>
      <c r="D64" s="193"/>
      <c r="E64" s="10"/>
      <c r="F64" s="192" t="s">
        <v>8</v>
      </c>
      <c r="G64" s="83"/>
      <c r="H64" s="192" t="s">
        <v>8</v>
      </c>
      <c r="I64" s="192" t="s">
        <v>85</v>
      </c>
      <c r="J64" s="192" t="s">
        <v>81</v>
      </c>
      <c r="K64" s="192" t="s">
        <v>8</v>
      </c>
      <c r="L64" s="192" t="s">
        <v>80</v>
      </c>
      <c r="M64" s="192" t="s">
        <v>8</v>
      </c>
      <c r="N64" s="192" t="s">
        <v>80</v>
      </c>
      <c r="O64" s="192" t="s">
        <v>8</v>
      </c>
      <c r="P64" s="192" t="s">
        <v>80</v>
      </c>
      <c r="Q64" s="192" t="s">
        <v>8</v>
      </c>
      <c r="R64" s="192" t="s">
        <v>80</v>
      </c>
    </row>
    <row r="65" spans="1:20" s="11" customFormat="1" ht="47.25" customHeight="1">
      <c r="A65" s="193"/>
      <c r="B65" s="193"/>
      <c r="C65" s="199"/>
      <c r="D65" s="193"/>
      <c r="E65" s="12"/>
      <c r="F65" s="192"/>
      <c r="G65" s="84"/>
      <c r="H65" s="192"/>
      <c r="I65" s="192"/>
      <c r="J65" s="192"/>
      <c r="K65" s="192"/>
      <c r="L65" s="192"/>
      <c r="M65" s="192"/>
      <c r="N65" s="192"/>
      <c r="O65" s="192"/>
      <c r="P65" s="192"/>
      <c r="Q65" s="192"/>
      <c r="R65" s="192"/>
    </row>
    <row r="66" spans="1:20" ht="150.75" customHeight="1">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c r="F69" s="25">
        <f>+F21+F32+F36+F40+F50+F59+F67</f>
        <v>54582.299831000004</v>
      </c>
      <c r="M69" s="6"/>
      <c r="N69" s="6"/>
      <c r="O69" s="6"/>
      <c r="P69" s="6"/>
      <c r="Q69" s="25">
        <f>+Q21+Q32+Q36+Q40+Q50+Q59+Q67</f>
        <v>305007.99585200002</v>
      </c>
      <c r="R69" s="25">
        <f>+R21+R32+R36+R40+R50+R59+R67</f>
        <v>305007.99585200002</v>
      </c>
      <c r="S69" s="91">
        <f>+Q69-R69</f>
        <v>0</v>
      </c>
    </row>
    <row r="70" spans="1:20">
      <c r="K70" s="25"/>
      <c r="M70" s="25"/>
      <c r="N70" s="6"/>
      <c r="O70" s="25"/>
      <c r="P70" s="6"/>
      <c r="Q70" s="25"/>
    </row>
    <row r="72" spans="1:20">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zoomScale="50" zoomScaleNormal="50" workbookViewId="0">
      <selection activeCell="G21" sqref="G21"/>
    </sheetView>
  </sheetViews>
  <sheetFormatPr baseColWidth="10" defaultColWidth="11.42578125" defaultRowHeight="1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hidden="1" customWidth="1"/>
    <col min="12" max="12" width="14.28515625" style="8" hidden="1" customWidth="1"/>
    <col min="13" max="13" width="13.140625" style="8" hidden="1" customWidth="1"/>
    <col min="14" max="14" width="0.5703125" style="7" hidden="1" customWidth="1"/>
    <col min="15" max="16" width="10.7109375" style="8" hidden="1" customWidth="1"/>
    <col min="17" max="17" width="17.7109375" style="8" hidden="1" customWidth="1"/>
    <col min="18" max="18" width="13.140625" style="8" hidden="1" customWidth="1"/>
    <col min="19" max="19" width="0.5703125" style="8" hidden="1" customWidth="1"/>
    <col min="20" max="21" width="10.7109375" style="8" hidden="1" customWidth="1"/>
    <col min="22" max="22" width="14.5703125" style="8" hidden="1" customWidth="1"/>
    <col min="23" max="23" width="13.140625" style="8" hidden="1" customWidth="1"/>
    <col min="24" max="24" width="0.5703125" style="8" customWidth="1"/>
    <col min="25" max="26" width="10.7109375" style="8" hidden="1" customWidth="1"/>
    <col min="27" max="27" width="14.5703125" style="8" hidden="1" customWidth="1"/>
    <col min="28" max="28" width="13.140625" style="8" hidden="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101" customWidth="1"/>
    <col min="36" max="36" width="15.5703125" style="101" customWidth="1"/>
    <col min="37" max="37" width="13.7109375" style="101" customWidth="1"/>
    <col min="38" max="38" width="16.140625" style="101" customWidth="1"/>
    <col min="39" max="39" width="11.42578125" style="101"/>
    <col min="40" max="16384" width="11.42578125" style="8"/>
  </cols>
  <sheetData>
    <row r="1" spans="1:39">
      <c r="A1" s="6" t="s">
        <v>66</v>
      </c>
    </row>
    <row r="3" spans="1:39" s="3" customFormat="1" ht="12.75">
      <c r="A3" s="232" t="s">
        <v>0</v>
      </c>
      <c r="B3" s="232"/>
      <c r="C3" s="232"/>
      <c r="D3" s="232"/>
      <c r="E3" s="232"/>
      <c r="F3" s="232"/>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2.75">
      <c r="A4" s="232" t="s">
        <v>14</v>
      </c>
      <c r="B4" s="232"/>
      <c r="C4" s="232"/>
      <c r="D4" s="232"/>
      <c r="E4" s="232"/>
      <c r="F4" s="232"/>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2.75">
      <c r="A5" s="232" t="s">
        <v>0</v>
      </c>
      <c r="B5" s="232"/>
      <c r="C5" s="232"/>
      <c r="D5" s="232"/>
      <c r="E5" s="232"/>
      <c r="F5" s="232"/>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2.75">
      <c r="A6" s="232" t="s">
        <v>15</v>
      </c>
      <c r="B6" s="232"/>
      <c r="C6" s="232"/>
      <c r="D6" s="232"/>
      <c r="E6" s="232"/>
      <c r="F6" s="232"/>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2.75">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c r="A8" s="184"/>
      <c r="B8" s="184"/>
      <c r="C8" s="184"/>
      <c r="D8" s="184"/>
      <c r="E8" s="184"/>
      <c r="F8" s="184"/>
      <c r="G8" s="4"/>
      <c r="H8" s="184"/>
      <c r="T8" s="119"/>
      <c r="U8" s="119"/>
      <c r="V8" s="119"/>
      <c r="W8" s="119"/>
      <c r="Y8" s="119"/>
      <c r="Z8" s="119"/>
      <c r="AA8" s="119"/>
      <c r="AB8" s="119"/>
      <c r="AF8" s="119"/>
      <c r="AG8" s="119"/>
      <c r="AI8" s="161"/>
      <c r="AJ8" s="161"/>
      <c r="AK8" s="161"/>
      <c r="AL8" s="161"/>
      <c r="AM8" s="103"/>
    </row>
    <row r="9" spans="1:39" s="3" customFormat="1" ht="12.75">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c r="A10" s="34" t="s">
        <v>1</v>
      </c>
      <c r="B10" s="208" t="s">
        <v>16</v>
      </c>
      <c r="C10" s="208"/>
      <c r="D10" s="208"/>
      <c r="E10" s="208"/>
      <c r="F10" s="208"/>
      <c r="G10" s="185"/>
      <c r="H10" s="185"/>
      <c r="I10" s="8"/>
      <c r="J10" s="7"/>
      <c r="K10" s="7"/>
      <c r="L10" s="7"/>
      <c r="M10" s="7"/>
      <c r="N10" s="8"/>
      <c r="O10" s="7"/>
      <c r="P10" s="7"/>
      <c r="Q10" s="7"/>
      <c r="R10" s="7"/>
      <c r="T10" s="7"/>
      <c r="U10" s="7"/>
      <c r="V10" s="7"/>
      <c r="W10" s="7"/>
      <c r="Y10" s="7"/>
      <c r="Z10" s="7"/>
      <c r="AA10" s="7"/>
      <c r="AB10" s="7"/>
      <c r="AD10" s="7"/>
      <c r="AE10" s="7"/>
      <c r="AF10" s="7"/>
      <c r="AG10" s="7"/>
      <c r="AI10" s="104"/>
      <c r="AJ10" s="104"/>
      <c r="AK10" s="104"/>
    </row>
    <row r="11" spans="1:39">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F11" s="7"/>
      <c r="AG11" s="7"/>
      <c r="AI11" s="104"/>
      <c r="AJ11" s="104"/>
      <c r="AK11" s="190"/>
      <c r="AL11" s="190"/>
    </row>
    <row r="12" spans="1:39" ht="14.25" customHeight="1">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F12" s="99"/>
      <c r="AG12" s="99">
        <v>1000000</v>
      </c>
      <c r="AI12" s="104"/>
      <c r="AJ12" s="104"/>
      <c r="AK12" s="104"/>
    </row>
    <row r="13" spans="1:39" s="11" customFormat="1" ht="27" customHeight="1">
      <c r="A13" s="203" t="s">
        <v>2</v>
      </c>
      <c r="B13" s="197" t="s">
        <v>3</v>
      </c>
      <c r="C13" s="233" t="s">
        <v>95</v>
      </c>
      <c r="D13" s="197" t="s">
        <v>68</v>
      </c>
      <c r="E13" s="233" t="s">
        <v>88</v>
      </c>
      <c r="F13" s="200" t="s">
        <v>19</v>
      </c>
      <c r="G13" s="235" t="s">
        <v>100</v>
      </c>
      <c r="H13" s="193" t="s">
        <v>122</v>
      </c>
      <c r="I13" s="10"/>
      <c r="J13" s="193">
        <v>2016</v>
      </c>
      <c r="K13" s="193"/>
      <c r="L13" s="193"/>
      <c r="M13" s="193"/>
      <c r="N13" s="10"/>
      <c r="O13" s="193">
        <v>2017</v>
      </c>
      <c r="P13" s="193"/>
      <c r="Q13" s="193"/>
      <c r="R13" s="193"/>
      <c r="T13" s="193">
        <v>2018</v>
      </c>
      <c r="U13" s="193"/>
      <c r="V13" s="193"/>
      <c r="W13" s="193"/>
      <c r="Y13" s="193">
        <v>2019</v>
      </c>
      <c r="Z13" s="193"/>
      <c r="AA13" s="193"/>
      <c r="AB13" s="193"/>
      <c r="AD13" s="214">
        <v>2020</v>
      </c>
      <c r="AE13" s="215"/>
      <c r="AF13" s="215"/>
      <c r="AG13" s="215"/>
      <c r="AI13" s="236" t="s">
        <v>20</v>
      </c>
      <c r="AJ13" s="236"/>
      <c r="AK13" s="236"/>
      <c r="AL13" s="236"/>
      <c r="AM13" s="109"/>
    </row>
    <row r="14" spans="1:39" s="11" customFormat="1" ht="16.5" customHeight="1">
      <c r="A14" s="204"/>
      <c r="B14" s="198"/>
      <c r="C14" s="201"/>
      <c r="D14" s="198"/>
      <c r="E14" s="201"/>
      <c r="F14" s="201"/>
      <c r="G14" s="235"/>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2" t="s">
        <v>7</v>
      </c>
      <c r="AE14" s="192"/>
      <c r="AF14" s="192" t="s">
        <v>8</v>
      </c>
      <c r="AG14" s="192"/>
      <c r="AI14" s="230" t="s">
        <v>4</v>
      </c>
      <c r="AJ14" s="230" t="s">
        <v>67</v>
      </c>
      <c r="AK14" s="230" t="s">
        <v>8</v>
      </c>
      <c r="AL14" s="230" t="s">
        <v>5</v>
      </c>
      <c r="AM14" s="109"/>
    </row>
    <row r="15" spans="1:39" s="11" customFormat="1" ht="33">
      <c r="A15" s="205"/>
      <c r="B15" s="199"/>
      <c r="C15" s="234"/>
      <c r="D15" s="199"/>
      <c r="E15" s="234"/>
      <c r="F15" s="202"/>
      <c r="G15" s="235"/>
      <c r="H15" s="193"/>
      <c r="I15" s="12"/>
      <c r="J15" s="65" t="s">
        <v>60</v>
      </c>
      <c r="K15" s="179" t="s">
        <v>61</v>
      </c>
      <c r="L15" s="65" t="s">
        <v>63</v>
      </c>
      <c r="M15" s="179" t="s">
        <v>64</v>
      </c>
      <c r="N15" s="12"/>
      <c r="O15" s="65" t="s">
        <v>60</v>
      </c>
      <c r="P15" s="179" t="s">
        <v>61</v>
      </c>
      <c r="Q15" s="65" t="s">
        <v>63</v>
      </c>
      <c r="R15" s="179" t="s">
        <v>64</v>
      </c>
      <c r="S15" s="10"/>
      <c r="T15" s="65" t="s">
        <v>60</v>
      </c>
      <c r="U15" s="179" t="s">
        <v>61</v>
      </c>
      <c r="V15" s="179" t="s">
        <v>63</v>
      </c>
      <c r="W15" s="179" t="s">
        <v>64</v>
      </c>
      <c r="Y15" s="179" t="s">
        <v>60</v>
      </c>
      <c r="Z15" s="179" t="s">
        <v>61</v>
      </c>
      <c r="AA15" s="179" t="s">
        <v>65</v>
      </c>
      <c r="AB15" s="179" t="s">
        <v>64</v>
      </c>
      <c r="AD15" s="179" t="s">
        <v>60</v>
      </c>
      <c r="AE15" s="179" t="s">
        <v>61</v>
      </c>
      <c r="AF15" s="179" t="s">
        <v>65</v>
      </c>
      <c r="AG15" s="179" t="s">
        <v>64</v>
      </c>
      <c r="AI15" s="231"/>
      <c r="AJ15" s="231"/>
      <c r="AK15" s="231"/>
      <c r="AL15" s="231"/>
      <c r="AM15" s="109"/>
    </row>
    <row r="16" spans="1:39" ht="75.75" customHeight="1">
      <c r="A16" s="212" t="s">
        <v>11</v>
      </c>
      <c r="B16" s="209" t="s">
        <v>12</v>
      </c>
      <c r="C16" s="209" t="s">
        <v>94</v>
      </c>
      <c r="D16" s="209" t="s">
        <v>69</v>
      </c>
      <c r="E16" s="237" t="s">
        <v>93</v>
      </c>
      <c r="F16" s="13" t="s">
        <v>134</v>
      </c>
      <c r="G16" s="13" t="s">
        <v>102</v>
      </c>
      <c r="H16" s="240"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15">
        <v>515</v>
      </c>
      <c r="AE16" s="15">
        <v>108</v>
      </c>
      <c r="AF16" s="121">
        <v>7126.8540000000003</v>
      </c>
      <c r="AG16" s="122">
        <v>3458.797161</v>
      </c>
      <c r="AH16" s="112"/>
      <c r="AI16" s="96">
        <f>K16+P16+U16+Z16+AD16</f>
        <v>4000</v>
      </c>
      <c r="AJ16" s="96">
        <f>K16+P16+U16+Z16+AE16</f>
        <v>3593</v>
      </c>
      <c r="AK16" s="66">
        <f>L16+Q16+V16+AA16+AF16</f>
        <v>42847.059023999995</v>
      </c>
      <c r="AL16" s="66">
        <f>M16+R16+W16+AB16+AG16</f>
        <v>36502.868785000006</v>
      </c>
      <c r="AM16" s="110"/>
    </row>
    <row r="17" spans="1:39" ht="43.5" customHeight="1">
      <c r="A17" s="213"/>
      <c r="B17" s="210"/>
      <c r="C17" s="210"/>
      <c r="D17" s="210"/>
      <c r="E17" s="238"/>
      <c r="F17" s="13" t="s">
        <v>148</v>
      </c>
      <c r="G17" s="13" t="s">
        <v>103</v>
      </c>
      <c r="H17" s="241"/>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15">
        <v>100</v>
      </c>
      <c r="AE17" s="15">
        <v>151</v>
      </c>
      <c r="AF17" s="121">
        <v>4703.1715999999997</v>
      </c>
      <c r="AG17" s="122">
        <v>522.13717999999994</v>
      </c>
      <c r="AH17" s="112"/>
      <c r="AI17" s="96">
        <f t="shared" ref="AI17:AI19" si="0">K17+P17+U17+Z17+AD17</f>
        <v>1597</v>
      </c>
      <c r="AJ17" s="96">
        <f t="shared" ref="AJ17:AJ19" si="1">K17+P17+U17+Z17+AE17</f>
        <v>1648</v>
      </c>
      <c r="AK17" s="66">
        <f t="shared" ref="AK17:AK22" si="2">L17+Q17+V17+AA17+AF17</f>
        <v>64255.546098999999</v>
      </c>
      <c r="AL17" s="66">
        <f t="shared" ref="AL17:AL22" si="3">M17+R17+W17+AB17+AG17</f>
        <v>55122.200378000001</v>
      </c>
      <c r="AM17" s="110"/>
    </row>
    <row r="18" spans="1:39" ht="39.75" customHeight="1">
      <c r="A18" s="213"/>
      <c r="B18" s="210"/>
      <c r="C18" s="210"/>
      <c r="D18" s="210"/>
      <c r="E18" s="238"/>
      <c r="F18" s="13" t="s">
        <v>135</v>
      </c>
      <c r="G18" s="13" t="s">
        <v>105</v>
      </c>
      <c r="H18" s="241"/>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15">
        <v>90</v>
      </c>
      <c r="AE18" s="15">
        <v>85</v>
      </c>
      <c r="AF18" s="121">
        <v>2896.8274000000001</v>
      </c>
      <c r="AG18" s="123">
        <v>241.95244</v>
      </c>
      <c r="AH18" s="112"/>
      <c r="AI18" s="96">
        <f t="shared" ref="AI18" si="4">K18+P18+U18+Z18+AD18</f>
        <v>370</v>
      </c>
      <c r="AJ18" s="96">
        <f t="shared" ref="AJ18" si="5">K18+P18+U18+Z18+AE18</f>
        <v>365</v>
      </c>
      <c r="AK18" s="66">
        <f t="shared" ref="AK18" si="6">L18+Q18+V18+AA18+AF18</f>
        <v>13655.992161000002</v>
      </c>
      <c r="AL18" s="66">
        <f t="shared" ref="AL18" si="7">M18+R18+W18+AB18+AG18</f>
        <v>8866.0851199999997</v>
      </c>
    </row>
    <row r="19" spans="1:39" ht="43.5" customHeight="1">
      <c r="A19" s="213"/>
      <c r="B19" s="210"/>
      <c r="C19" s="210"/>
      <c r="D19" s="210"/>
      <c r="E19" s="238"/>
      <c r="F19" s="13" t="s">
        <v>136</v>
      </c>
      <c r="G19" s="13" t="s">
        <v>104</v>
      </c>
      <c r="H19" s="241"/>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15">
        <v>280</v>
      </c>
      <c r="AE19" s="15">
        <v>67</v>
      </c>
      <c r="AF19" s="121">
        <v>278.81200000000001</v>
      </c>
      <c r="AG19" s="121">
        <v>117.86877200000001</v>
      </c>
      <c r="AH19" s="112"/>
      <c r="AI19" s="96">
        <f t="shared" si="0"/>
        <v>2102</v>
      </c>
      <c r="AJ19" s="96">
        <f t="shared" si="1"/>
        <v>1889</v>
      </c>
      <c r="AK19" s="66">
        <f t="shared" si="2"/>
        <v>676.26665000000003</v>
      </c>
      <c r="AL19" s="66">
        <f t="shared" si="3"/>
        <v>513.36842200000001</v>
      </c>
      <c r="AM19" s="110"/>
    </row>
    <row r="20" spans="1:39" ht="62.25" customHeight="1">
      <c r="A20" s="213"/>
      <c r="B20" s="210"/>
      <c r="C20" s="210"/>
      <c r="D20" s="210"/>
      <c r="E20" s="238"/>
      <c r="F20" s="13" t="s">
        <v>137</v>
      </c>
      <c r="G20" s="13" t="s">
        <v>101</v>
      </c>
      <c r="H20" s="241"/>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26">
        <v>1</v>
      </c>
      <c r="AE20" s="151">
        <v>0.99199999999999999</v>
      </c>
      <c r="AF20" s="121">
        <v>8233.2080000000005</v>
      </c>
      <c r="AG20" s="122">
        <v>5967.7448400000003</v>
      </c>
      <c r="AH20" s="112"/>
      <c r="AI20" s="163">
        <v>1</v>
      </c>
      <c r="AJ20" s="95">
        <v>0.92989999999999995</v>
      </c>
      <c r="AK20" s="66">
        <f t="shared" si="2"/>
        <v>34381.795388999999</v>
      </c>
      <c r="AL20" s="66">
        <f>M20+R20+W20+AB20+AG20</f>
        <v>30943.468713999999</v>
      </c>
    </row>
    <row r="21" spans="1:39" ht="94.5" customHeight="1">
      <c r="A21" s="213"/>
      <c r="B21" s="210"/>
      <c r="C21" s="210"/>
      <c r="D21" s="210"/>
      <c r="E21" s="238"/>
      <c r="F21" s="13" t="s">
        <v>138</v>
      </c>
      <c r="G21" s="13" t="s">
        <v>119</v>
      </c>
      <c r="H21" s="241"/>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15">
        <v>0</v>
      </c>
      <c r="AE21" s="15">
        <v>0</v>
      </c>
      <c r="AF21" s="121"/>
      <c r="AG21" s="122">
        <v>0</v>
      </c>
      <c r="AH21" s="112"/>
      <c r="AI21" s="163">
        <v>1</v>
      </c>
      <c r="AJ21" s="186">
        <f>(P21+U21+Z21)/3</f>
        <v>0.875</v>
      </c>
      <c r="AK21" s="66">
        <f t="shared" si="2"/>
        <v>13962.650163</v>
      </c>
      <c r="AL21" s="66">
        <f t="shared" si="3"/>
        <v>13198.977192999999</v>
      </c>
    </row>
    <row r="22" spans="1:39" ht="60">
      <c r="A22" s="213"/>
      <c r="B22" s="211"/>
      <c r="C22" s="211"/>
      <c r="D22" s="211"/>
      <c r="E22" s="239"/>
      <c r="F22" s="13" t="s">
        <v>139</v>
      </c>
      <c r="G22" s="13" t="s">
        <v>128</v>
      </c>
      <c r="H22" s="241"/>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26">
        <v>0</v>
      </c>
      <c r="AE22" s="26">
        <v>0</v>
      </c>
      <c r="AF22" s="121">
        <v>392.22199999999998</v>
      </c>
      <c r="AG22" s="122">
        <v>0</v>
      </c>
      <c r="AH22" s="112"/>
      <c r="AI22" s="163">
        <v>1</v>
      </c>
      <c r="AJ22" s="163">
        <v>1</v>
      </c>
      <c r="AK22" s="66">
        <f t="shared" si="2"/>
        <v>1240.904395</v>
      </c>
      <c r="AL22" s="66">
        <f t="shared" si="3"/>
        <v>458.342873</v>
      </c>
    </row>
    <row r="23" spans="1:39" s="6" customFormat="1" ht="15.75">
      <c r="A23" s="17"/>
      <c r="B23" s="183" t="s">
        <v>53</v>
      </c>
      <c r="C23" s="183"/>
      <c r="D23" s="183"/>
      <c r="E23" s="183"/>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43"/>
      <c r="AF23" s="43">
        <v>26631.095000000001</v>
      </c>
      <c r="AG23" s="43">
        <f>SUM(AG16:AG22)</f>
        <v>10308.500393</v>
      </c>
      <c r="AI23" s="105"/>
      <c r="AJ23" s="105"/>
      <c r="AK23" s="68">
        <f>SUM(AK16:AK22)</f>
        <v>171020.213881</v>
      </c>
      <c r="AL23" s="68">
        <f>SUM(AL16:AL22)</f>
        <v>145605.31148499998</v>
      </c>
      <c r="AM23" s="109"/>
    </row>
    <row r="24" spans="1:39">
      <c r="A24" s="114"/>
      <c r="F24" s="7"/>
      <c r="G24" s="7"/>
      <c r="H24" s="7"/>
      <c r="I24" s="8"/>
      <c r="J24" s="7"/>
      <c r="K24" s="7"/>
      <c r="L24" s="7"/>
      <c r="M24" s="7"/>
      <c r="N24" s="8"/>
      <c r="O24" s="7"/>
      <c r="P24" s="7"/>
      <c r="Q24" s="7"/>
      <c r="R24" s="7"/>
      <c r="T24" s="7"/>
      <c r="U24" s="7"/>
      <c r="V24" s="76"/>
      <c r="W24" s="76"/>
      <c r="Y24" s="7"/>
      <c r="Z24" s="7"/>
      <c r="AA24" s="76"/>
      <c r="AB24" s="76"/>
      <c r="AC24" s="112"/>
      <c r="AD24" s="158"/>
      <c r="AE24" s="158"/>
      <c r="AF24" s="76"/>
      <c r="AG24" s="76"/>
      <c r="AI24" s="104"/>
      <c r="AJ24" s="104"/>
      <c r="AK24" s="106"/>
    </row>
    <row r="25" spans="1:39">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158"/>
      <c r="AF25" s="7"/>
      <c r="AG25" s="7"/>
      <c r="AH25" s="7"/>
      <c r="AI25" s="104"/>
      <c r="AJ25" s="104"/>
      <c r="AK25" s="104"/>
      <c r="AL25" s="107"/>
    </row>
    <row r="26" spans="1:39">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F26" s="77"/>
      <c r="AG26" s="77"/>
      <c r="AI26" s="104"/>
      <c r="AJ26" s="104"/>
      <c r="AK26" s="104"/>
    </row>
    <row r="27" spans="1:39">
      <c r="F27" s="7"/>
      <c r="G27" s="7"/>
      <c r="H27" s="7"/>
      <c r="I27" s="8"/>
      <c r="J27" s="7"/>
      <c r="K27" s="7"/>
      <c r="L27" s="7"/>
      <c r="M27" s="7"/>
      <c r="N27" s="8"/>
      <c r="O27" s="7"/>
      <c r="P27" s="7"/>
      <c r="Q27" s="7"/>
      <c r="R27" s="7"/>
      <c r="T27" s="7"/>
      <c r="U27" s="7"/>
      <c r="V27" s="7"/>
      <c r="W27" s="7"/>
      <c r="Y27" s="7"/>
      <c r="Z27" s="7"/>
      <c r="AA27" s="7"/>
      <c r="AB27" s="7"/>
      <c r="AD27" s="7"/>
      <c r="AE27" s="7"/>
      <c r="AF27" s="7"/>
      <c r="AG27" s="7"/>
      <c r="AI27" s="104"/>
      <c r="AJ27" s="104"/>
      <c r="AK27" s="104"/>
    </row>
    <row r="28" spans="1:39" s="11" customFormat="1" ht="28.5" customHeight="1">
      <c r="A28" s="193" t="s">
        <v>2</v>
      </c>
      <c r="B28" s="193" t="s">
        <v>3</v>
      </c>
      <c r="C28" s="233" t="s">
        <v>95</v>
      </c>
      <c r="D28" s="197" t="s">
        <v>68</v>
      </c>
      <c r="E28" s="233" t="s">
        <v>88</v>
      </c>
      <c r="F28" s="193" t="s">
        <v>19</v>
      </c>
      <c r="G28" s="235" t="s">
        <v>100</v>
      </c>
      <c r="H28" s="235" t="s">
        <v>122</v>
      </c>
      <c r="I28" s="10"/>
      <c r="J28" s="193">
        <v>2016</v>
      </c>
      <c r="K28" s="193"/>
      <c r="L28" s="193"/>
      <c r="M28" s="193"/>
      <c r="N28" s="10"/>
      <c r="O28" s="193">
        <v>2017</v>
      </c>
      <c r="P28" s="193"/>
      <c r="Q28" s="193"/>
      <c r="R28" s="193"/>
      <c r="T28" s="193">
        <v>2018</v>
      </c>
      <c r="U28" s="193"/>
      <c r="V28" s="193"/>
      <c r="W28" s="193"/>
      <c r="Y28" s="193">
        <v>2019</v>
      </c>
      <c r="Z28" s="193"/>
      <c r="AA28" s="193"/>
      <c r="AB28" s="193"/>
      <c r="AD28" s="214">
        <v>2020</v>
      </c>
      <c r="AE28" s="215"/>
      <c r="AF28" s="215"/>
      <c r="AG28" s="215"/>
      <c r="AI28" s="236" t="s">
        <v>20</v>
      </c>
      <c r="AJ28" s="236"/>
      <c r="AK28" s="236"/>
      <c r="AL28" s="236"/>
      <c r="AM28" s="109"/>
    </row>
    <row r="29" spans="1:39" s="11" customFormat="1" ht="16.5" customHeight="1">
      <c r="A29" s="193"/>
      <c r="B29" s="193"/>
      <c r="C29" s="201"/>
      <c r="D29" s="198"/>
      <c r="E29" s="201"/>
      <c r="F29" s="193"/>
      <c r="G29" s="235"/>
      <c r="H29" s="235"/>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2" t="s">
        <v>7</v>
      </c>
      <c r="AE29" s="192"/>
      <c r="AF29" s="192" t="s">
        <v>8</v>
      </c>
      <c r="AG29" s="192"/>
      <c r="AI29" s="230" t="s">
        <v>4</v>
      </c>
      <c r="AJ29" s="230" t="s">
        <v>67</v>
      </c>
      <c r="AK29" s="230" t="s">
        <v>8</v>
      </c>
      <c r="AL29" s="230" t="s">
        <v>5</v>
      </c>
      <c r="AM29" s="109"/>
    </row>
    <row r="30" spans="1:39" s="11" customFormat="1" ht="33">
      <c r="A30" s="193"/>
      <c r="B30" s="193"/>
      <c r="C30" s="234"/>
      <c r="D30" s="199"/>
      <c r="E30" s="234"/>
      <c r="F30" s="193"/>
      <c r="G30" s="235"/>
      <c r="H30" s="235"/>
      <c r="I30" s="12"/>
      <c r="J30" s="65" t="s">
        <v>60</v>
      </c>
      <c r="K30" s="179" t="s">
        <v>61</v>
      </c>
      <c r="L30" s="65" t="s">
        <v>65</v>
      </c>
      <c r="M30" s="179" t="s">
        <v>64</v>
      </c>
      <c r="N30" s="12"/>
      <c r="O30" s="179" t="s">
        <v>60</v>
      </c>
      <c r="P30" s="179" t="s">
        <v>61</v>
      </c>
      <c r="Q30" s="179" t="s">
        <v>65</v>
      </c>
      <c r="R30" s="179" t="s">
        <v>64</v>
      </c>
      <c r="T30" s="179" t="s">
        <v>60</v>
      </c>
      <c r="U30" s="179" t="s">
        <v>61</v>
      </c>
      <c r="V30" s="179" t="s">
        <v>65</v>
      </c>
      <c r="W30" s="179" t="s">
        <v>64</v>
      </c>
      <c r="Y30" s="179" t="s">
        <v>60</v>
      </c>
      <c r="Z30" s="179" t="s">
        <v>61</v>
      </c>
      <c r="AA30" s="179" t="s">
        <v>65</v>
      </c>
      <c r="AB30" s="179" t="s">
        <v>64</v>
      </c>
      <c r="AD30" s="179" t="s">
        <v>60</v>
      </c>
      <c r="AE30" s="179" t="s">
        <v>61</v>
      </c>
      <c r="AF30" s="179" t="s">
        <v>65</v>
      </c>
      <c r="AG30" s="179" t="s">
        <v>64</v>
      </c>
      <c r="AI30" s="231"/>
      <c r="AJ30" s="231"/>
      <c r="AK30" s="231"/>
      <c r="AL30" s="231"/>
      <c r="AM30" s="109"/>
    </row>
    <row r="31" spans="1:39" ht="115.5" customHeight="1">
      <c r="A31" s="226" t="s">
        <v>25</v>
      </c>
      <c r="B31" s="227" t="s">
        <v>26</v>
      </c>
      <c r="C31" s="227" t="s">
        <v>96</v>
      </c>
      <c r="D31" s="227" t="s">
        <v>70</v>
      </c>
      <c r="E31" s="227" t="s">
        <v>89</v>
      </c>
      <c r="F31" s="13" t="s">
        <v>140</v>
      </c>
      <c r="G31" s="13" t="s">
        <v>106</v>
      </c>
      <c r="H31" s="242"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26">
        <v>1</v>
      </c>
      <c r="AE31" s="151">
        <v>5.6099999999999997E-2</v>
      </c>
      <c r="AF31" s="251">
        <v>783.709205</v>
      </c>
      <c r="AG31" s="172">
        <v>111.651483</v>
      </c>
      <c r="AH31" s="112"/>
      <c r="AI31" s="187">
        <v>1</v>
      </c>
      <c r="AJ31" s="95">
        <f>(K31+P31+U31+Z31+AE31)/5</f>
        <v>0.68161999999999989</v>
      </c>
      <c r="AK31" s="66">
        <f>Q31+V31+AA31+AF31+L31</f>
        <v>6214.5943655000001</v>
      </c>
      <c r="AL31" s="66">
        <f>R31+W31+AB31+AG31+M31</f>
        <v>5413.5535662499997</v>
      </c>
      <c r="AM31" s="11"/>
    </row>
    <row r="32" spans="1:39" ht="126.75" customHeight="1">
      <c r="A32" s="226"/>
      <c r="B32" s="227"/>
      <c r="C32" s="227"/>
      <c r="D32" s="227"/>
      <c r="E32" s="227"/>
      <c r="F32" s="18" t="s">
        <v>141</v>
      </c>
      <c r="G32" s="18" t="s">
        <v>107</v>
      </c>
      <c r="H32" s="242"/>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26">
        <v>1</v>
      </c>
      <c r="AE32" s="151">
        <v>0.18010000000000001</v>
      </c>
      <c r="AF32" s="251">
        <v>4147.4647690000002</v>
      </c>
      <c r="AG32" s="172">
        <v>1145.6750360000001</v>
      </c>
      <c r="AH32" s="112"/>
      <c r="AI32" s="187">
        <v>1</v>
      </c>
      <c r="AJ32" s="95">
        <f t="shared" ref="AJ32" si="8">(K32+P32+U32+Z32+AE32)/5</f>
        <v>0.54174192004608113</v>
      </c>
      <c r="AK32" s="66">
        <f t="shared" ref="AK32:AL34" si="9">Q32+V32+AA32+AF32+L32</f>
        <v>36493.775173499998</v>
      </c>
      <c r="AL32" s="66">
        <f t="shared" si="9"/>
        <v>32841.766220749996</v>
      </c>
      <c r="AM32" s="11"/>
    </row>
    <row r="33" spans="1:40" ht="60">
      <c r="A33" s="226"/>
      <c r="B33" s="227"/>
      <c r="C33" s="227"/>
      <c r="D33" s="227"/>
      <c r="E33" s="227"/>
      <c r="F33" s="13" t="s">
        <v>143</v>
      </c>
      <c r="G33" s="13" t="s">
        <v>128</v>
      </c>
      <c r="H33" s="242"/>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26">
        <v>1</v>
      </c>
      <c r="AE33" s="151">
        <v>0.24029</v>
      </c>
      <c r="AF33" s="252">
        <v>1178.0561660000001</v>
      </c>
      <c r="AG33" s="173">
        <v>760.184078</v>
      </c>
      <c r="AH33" s="112"/>
      <c r="AI33" s="187">
        <v>1</v>
      </c>
      <c r="AJ33" s="95">
        <f>(Z33+AE33)/2</f>
        <v>0.37504499999999996</v>
      </c>
      <c r="AK33" s="66">
        <f t="shared" ref="AK33" si="10">Q33+V33+AA33+AF33+L33</f>
        <v>15403.558166000001</v>
      </c>
      <c r="AL33" s="66">
        <f t="shared" ref="AL33" si="11">R33+W33+AB33+AG33+M33</f>
        <v>12997.655315</v>
      </c>
      <c r="AM33" s="11"/>
    </row>
    <row r="34" spans="1:40" ht="126.75" customHeight="1">
      <c r="A34" s="226"/>
      <c r="B34" s="227"/>
      <c r="C34" s="227"/>
      <c r="D34" s="227"/>
      <c r="E34" s="227"/>
      <c r="F34" s="13" t="s">
        <v>142</v>
      </c>
      <c r="G34" s="13" t="s">
        <v>130</v>
      </c>
      <c r="H34" s="242"/>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151">
        <v>0.57640000000000002</v>
      </c>
      <c r="AE34" s="151">
        <v>0.37159999999999999</v>
      </c>
      <c r="AF34" s="251">
        <v>2611.2138599999998</v>
      </c>
      <c r="AG34" s="172">
        <v>2611.2138599999998</v>
      </c>
      <c r="AH34" s="112"/>
      <c r="AI34" s="187">
        <v>1</v>
      </c>
      <c r="AJ34" s="95">
        <f>Z34+AE34</f>
        <v>0.79519999999999991</v>
      </c>
      <c r="AK34" s="66">
        <f t="shared" si="9"/>
        <v>4298.0846229999997</v>
      </c>
      <c r="AL34" s="66">
        <f t="shared" si="9"/>
        <v>4233.0846229999997</v>
      </c>
      <c r="AM34" s="11"/>
      <c r="AN34" s="189"/>
    </row>
    <row r="35" spans="1:40" s="6" customFormat="1" ht="15.75">
      <c r="A35" s="116"/>
      <c r="B35" s="180" t="s">
        <v>54</v>
      </c>
      <c r="C35" s="180"/>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48">
        <v>0.22309999999999999</v>
      </c>
      <c r="AF35" s="48">
        <v>10220.444000000001</v>
      </c>
      <c r="AG35" s="48">
        <f>SUM(AG31:AG34)</f>
        <v>4628.7244570000003</v>
      </c>
      <c r="AI35" s="105"/>
      <c r="AJ35" s="105"/>
      <c r="AK35" s="68">
        <f>SUM(AK31:AK34)</f>
        <v>62410.012328000004</v>
      </c>
      <c r="AL35" s="68">
        <f>SUM(AL31:AL34)</f>
        <v>55486.059724999999</v>
      </c>
      <c r="AM35" s="11"/>
    </row>
    <row r="36" spans="1:40" s="22" customFormat="1" ht="96.75" customHeight="1">
      <c r="A36" s="245" t="s">
        <v>10</v>
      </c>
      <c r="B36" s="243" t="s">
        <v>27</v>
      </c>
      <c r="C36" s="243" t="s">
        <v>97</v>
      </c>
      <c r="D36" s="243" t="s">
        <v>71</v>
      </c>
      <c r="E36" s="243" t="s">
        <v>90</v>
      </c>
      <c r="F36" s="18" t="s">
        <v>144</v>
      </c>
      <c r="G36" s="18" t="s">
        <v>108</v>
      </c>
      <c r="H36" s="244"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253">
        <v>7172</v>
      </c>
      <c r="AE36" s="253">
        <v>0</v>
      </c>
      <c r="AF36" s="172">
        <v>1340.3560170000001</v>
      </c>
      <c r="AG36" s="172">
        <v>728.97508800000003</v>
      </c>
      <c r="AH36" s="112"/>
      <c r="AI36" s="96">
        <f>K36+P36+U36+Z36+AD36</f>
        <v>41510</v>
      </c>
      <c r="AJ36" s="96">
        <f>K36+P36+U36+Z36+AE36</f>
        <v>34338</v>
      </c>
      <c r="AK36" s="66">
        <f>L36+Q36+V36+AA36+AF36</f>
        <v>8826.8815320000012</v>
      </c>
      <c r="AL36" s="66">
        <f>M36+R36+W36+AB36+AG36</f>
        <v>8157.3948440000004</v>
      </c>
      <c r="AM36" s="11"/>
    </row>
    <row r="37" spans="1:40" s="22" customFormat="1" ht="81.75" customHeight="1">
      <c r="A37" s="245"/>
      <c r="B37" s="243"/>
      <c r="C37" s="243"/>
      <c r="D37" s="243"/>
      <c r="E37" s="243"/>
      <c r="F37" s="18" t="s">
        <v>145</v>
      </c>
      <c r="G37" s="18" t="s">
        <v>109</v>
      </c>
      <c r="H37" s="244"/>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253">
        <v>177</v>
      </c>
      <c r="AE37" s="253">
        <v>89</v>
      </c>
      <c r="AF37" s="172">
        <v>392.08300000000003</v>
      </c>
      <c r="AG37" s="172">
        <v>293.82359200000002</v>
      </c>
      <c r="AH37" s="112"/>
      <c r="AI37" s="96">
        <f t="shared" ref="AI37:AI39" si="12">K37+P37+U37+Z37+AD37</f>
        <v>8880</v>
      </c>
      <c r="AJ37" s="96">
        <f t="shared" ref="AJ37:AJ39" si="13">K37+P37+U37+Z37+AE37</f>
        <v>8792</v>
      </c>
      <c r="AK37" s="66">
        <f t="shared" ref="AK37:AL38" si="14">L37+Q37+V37+AA37+AF37</f>
        <v>3162.5778330000003</v>
      </c>
      <c r="AL37" s="66">
        <f t="shared" si="14"/>
        <v>3044.2039930000001</v>
      </c>
      <c r="AM37" s="11"/>
    </row>
    <row r="38" spans="1:40" s="22" customFormat="1" ht="148.5" customHeight="1">
      <c r="A38" s="245"/>
      <c r="B38" s="243"/>
      <c r="C38" s="243"/>
      <c r="D38" s="243"/>
      <c r="E38" s="243"/>
      <c r="F38" s="18" t="s">
        <v>146</v>
      </c>
      <c r="G38" s="18" t="s">
        <v>110</v>
      </c>
      <c r="H38" s="244"/>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253">
        <v>72</v>
      </c>
      <c r="AE38" s="253">
        <v>0</v>
      </c>
      <c r="AF38" s="172">
        <v>1572.4020330000001</v>
      </c>
      <c r="AG38" s="172">
        <v>606.86073199999998</v>
      </c>
      <c r="AH38" s="112"/>
      <c r="AI38" s="96">
        <f t="shared" si="12"/>
        <v>342</v>
      </c>
      <c r="AJ38" s="96">
        <f t="shared" si="13"/>
        <v>270</v>
      </c>
      <c r="AK38" s="66">
        <f t="shared" si="14"/>
        <v>6871.0169600000008</v>
      </c>
      <c r="AL38" s="66">
        <f t="shared" si="14"/>
        <v>5763.7390890000006</v>
      </c>
      <c r="AM38" s="11"/>
    </row>
    <row r="39" spans="1:40" s="22" customFormat="1" ht="30">
      <c r="A39" s="245"/>
      <c r="B39" s="243"/>
      <c r="C39" s="243"/>
      <c r="D39" s="243"/>
      <c r="E39" s="243"/>
      <c r="F39" s="18" t="s">
        <v>147</v>
      </c>
      <c r="G39" s="18"/>
      <c r="H39" s="177"/>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8"/>
      <c r="AE39" s="188"/>
      <c r="AF39" s="133"/>
      <c r="AG39" s="134"/>
      <c r="AH39" s="112"/>
      <c r="AI39" s="96">
        <f t="shared" si="12"/>
        <v>1</v>
      </c>
      <c r="AJ39" s="96">
        <f t="shared" si="13"/>
        <v>1</v>
      </c>
      <c r="AK39" s="66">
        <f>L39+Q39+V39+AA39+AF39</f>
        <v>110.92746200000001</v>
      </c>
      <c r="AL39" s="66">
        <f>M39+R39+W39+AB39+AG39</f>
        <v>104.781395</v>
      </c>
      <c r="AM39" s="11"/>
    </row>
    <row r="40" spans="1:40" s="52" customFormat="1" ht="15.75">
      <c r="A40" s="181"/>
      <c r="B40" s="182" t="s">
        <v>55</v>
      </c>
      <c r="C40" s="182"/>
      <c r="D40" s="182"/>
      <c r="E40" s="182"/>
      <c r="F40" s="178"/>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51"/>
      <c r="AF40" s="51">
        <f>SUM(AF36:AF39)</f>
        <v>3304.84105</v>
      </c>
      <c r="AG40" s="51">
        <f>SUM(AG36:AG39)</f>
        <v>1629.659412</v>
      </c>
      <c r="AI40" s="105"/>
      <c r="AJ40" s="105"/>
      <c r="AK40" s="51">
        <f>SUM(AK36:AK39)</f>
        <v>18971.403787000003</v>
      </c>
      <c r="AL40" s="51">
        <f>SUM(AL36:AL39)</f>
        <v>17070.119321000002</v>
      </c>
      <c r="AM40" s="11"/>
    </row>
    <row r="41" spans="1:40" s="22" customFormat="1" ht="85.5" customHeight="1">
      <c r="A41" s="217" t="s">
        <v>28</v>
      </c>
      <c r="B41" s="209" t="s">
        <v>29</v>
      </c>
      <c r="C41" s="209" t="s">
        <v>98</v>
      </c>
      <c r="D41" s="237" t="s">
        <v>72</v>
      </c>
      <c r="E41" s="237" t="s">
        <v>91</v>
      </c>
      <c r="F41" s="18" t="s">
        <v>149</v>
      </c>
      <c r="G41" s="18" t="s">
        <v>111</v>
      </c>
      <c r="H41" s="244"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15">
        <v>4276</v>
      </c>
      <c r="AE41" s="15">
        <v>103</v>
      </c>
      <c r="AF41" s="172">
        <v>7333.1265999999996</v>
      </c>
      <c r="AG41" s="172">
        <v>5817.1840519999996</v>
      </c>
      <c r="AH41" s="112"/>
      <c r="AI41" s="96">
        <f>K41+P41+U41+Z41+AD41</f>
        <v>9002</v>
      </c>
      <c r="AJ41" s="96">
        <f>K41+P41+U41+Z41+AE41</f>
        <v>4829</v>
      </c>
      <c r="AK41" s="66">
        <f>L41+Q41+V41+AA41+AF41</f>
        <v>25384.397312999998</v>
      </c>
      <c r="AL41" s="66">
        <f>M41+R41+W41+AB41+AG41</f>
        <v>22880.962884</v>
      </c>
      <c r="AM41" s="11"/>
    </row>
    <row r="42" spans="1:40" s="22" customFormat="1" ht="81.75" customHeight="1">
      <c r="A42" s="218"/>
      <c r="B42" s="210"/>
      <c r="C42" s="210"/>
      <c r="D42" s="238"/>
      <c r="E42" s="238"/>
      <c r="F42" s="18" t="s">
        <v>150</v>
      </c>
      <c r="G42" s="18" t="s">
        <v>112</v>
      </c>
      <c r="H42" s="244"/>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15">
        <v>1</v>
      </c>
      <c r="AE42" s="15">
        <v>1</v>
      </c>
      <c r="AF42" s="172">
        <v>2021</v>
      </c>
      <c r="AG42" s="191">
        <v>0.3054</v>
      </c>
      <c r="AH42" s="112"/>
      <c r="AI42" s="96">
        <v>10</v>
      </c>
      <c r="AJ42" s="96">
        <v>9</v>
      </c>
      <c r="AK42" s="66">
        <f t="shared" ref="AK42" si="15">L42+Q42+V42+AA42+AF42</f>
        <v>6073.0295209999995</v>
      </c>
      <c r="AL42" s="66">
        <f t="shared" ref="AL42" si="16">M42+R42+W42+AB42+AG42</f>
        <v>3340.125356</v>
      </c>
      <c r="AM42" s="11"/>
    </row>
    <row r="43" spans="1:40" ht="30">
      <c r="A43" s="218"/>
      <c r="B43" s="210"/>
      <c r="C43" s="210"/>
      <c r="D43" s="238"/>
      <c r="E43" s="238"/>
      <c r="F43" s="18" t="s">
        <v>151</v>
      </c>
      <c r="G43" s="18" t="s">
        <v>113</v>
      </c>
      <c r="H43" s="244"/>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15">
        <v>3</v>
      </c>
      <c r="AE43" s="15">
        <v>0</v>
      </c>
      <c r="AF43" s="133">
        <v>1415.1043999999999</v>
      </c>
      <c r="AG43" s="134">
        <v>488.99698899999999</v>
      </c>
      <c r="AH43" s="112"/>
      <c r="AI43" s="96">
        <v>7</v>
      </c>
      <c r="AJ43" s="96">
        <v>4</v>
      </c>
      <c r="AK43" s="66">
        <f t="shared" ref="AK43" si="17">L43+Q43+V43+AA43+AF43</f>
        <v>13115.717757</v>
      </c>
      <c r="AL43" s="66">
        <f t="shared" ref="AL43" si="18">M43+R43+W43+AB43+AG43</f>
        <v>11772.228261</v>
      </c>
      <c r="AM43" s="11"/>
    </row>
    <row r="44" spans="1:40" s="6" customFormat="1" ht="15.7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43"/>
      <c r="AF44" s="43">
        <f>SUM(AF41:AF43)</f>
        <v>10769.231</v>
      </c>
      <c r="AG44" s="43">
        <f>SUM(AG41:AG43)</f>
        <v>6306.486441</v>
      </c>
      <c r="AI44" s="105"/>
      <c r="AJ44" s="105"/>
      <c r="AK44" s="68">
        <f>SUM(AK41:AK43)</f>
        <v>44573.144590999997</v>
      </c>
      <c r="AL44" s="68">
        <f>SUM(AL41:AL43)</f>
        <v>37993.316501000001</v>
      </c>
      <c r="AM44" s="11"/>
    </row>
    <row r="45" spans="1:40" s="6" customFormat="1" ht="15.7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F45" s="61"/>
      <c r="AG45" s="61"/>
      <c r="AI45" s="108"/>
      <c r="AJ45" s="108"/>
      <c r="AK45" s="63"/>
      <c r="AL45" s="63"/>
      <c r="AM45" s="109"/>
    </row>
    <row r="46" spans="1:40">
      <c r="B46" s="114"/>
      <c r="C46" s="114"/>
      <c r="D46" s="114"/>
      <c r="E46" s="114"/>
      <c r="AD46" s="28"/>
    </row>
    <row r="47" spans="1:40">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F47" s="7"/>
      <c r="AG47" s="7"/>
      <c r="AI47" s="104"/>
      <c r="AJ47" s="104"/>
      <c r="AK47" s="104"/>
    </row>
    <row r="48" spans="1:40">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F48" s="7"/>
      <c r="AG48" s="7"/>
      <c r="AI48" s="104"/>
      <c r="AJ48" s="104"/>
      <c r="AK48" s="104"/>
    </row>
    <row r="49" spans="1:39">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F49" s="7"/>
      <c r="AG49" s="7"/>
      <c r="AI49" s="104"/>
      <c r="AJ49" s="104"/>
      <c r="AK49" s="104"/>
    </row>
    <row r="50" spans="1:39" s="11" customFormat="1" ht="15" customHeight="1">
      <c r="A50" s="193" t="s">
        <v>2</v>
      </c>
      <c r="B50" s="193" t="s">
        <v>3</v>
      </c>
      <c r="C50" s="233" t="s">
        <v>95</v>
      </c>
      <c r="D50" s="197" t="s">
        <v>68</v>
      </c>
      <c r="E50" s="233" t="s">
        <v>88</v>
      </c>
      <c r="F50" s="193" t="s">
        <v>19</v>
      </c>
      <c r="G50" s="235" t="s">
        <v>100</v>
      </c>
      <c r="H50" s="235" t="s">
        <v>122</v>
      </c>
      <c r="I50" s="10"/>
      <c r="J50" s="193">
        <v>2016</v>
      </c>
      <c r="K50" s="193"/>
      <c r="L50" s="193"/>
      <c r="M50" s="193"/>
      <c r="N50" s="10"/>
      <c r="O50" s="193">
        <v>2017</v>
      </c>
      <c r="P50" s="193"/>
      <c r="Q50" s="193"/>
      <c r="R50" s="193"/>
      <c r="T50" s="193">
        <v>2018</v>
      </c>
      <c r="U50" s="193"/>
      <c r="V50" s="193"/>
      <c r="W50" s="193"/>
      <c r="Y50" s="193">
        <v>2019</v>
      </c>
      <c r="Z50" s="193"/>
      <c r="AA50" s="193"/>
      <c r="AB50" s="193"/>
      <c r="AD50" s="214">
        <v>2020</v>
      </c>
      <c r="AE50" s="215"/>
      <c r="AF50" s="215"/>
      <c r="AG50" s="215"/>
      <c r="AI50" s="246" t="s">
        <v>20</v>
      </c>
      <c r="AJ50" s="247"/>
      <c r="AK50" s="247"/>
      <c r="AL50" s="247"/>
      <c r="AM50" s="109"/>
    </row>
    <row r="51" spans="1:39" s="11" customFormat="1" ht="16.5" customHeight="1">
      <c r="A51" s="193"/>
      <c r="B51" s="193"/>
      <c r="C51" s="201"/>
      <c r="D51" s="198"/>
      <c r="E51" s="201"/>
      <c r="F51" s="193"/>
      <c r="G51" s="235"/>
      <c r="H51" s="235"/>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2" t="s">
        <v>7</v>
      </c>
      <c r="AE51" s="192"/>
      <c r="AF51" s="192" t="s">
        <v>8</v>
      </c>
      <c r="AG51" s="192"/>
      <c r="AI51" s="248" t="s">
        <v>6</v>
      </c>
      <c r="AJ51" s="248" t="s">
        <v>67</v>
      </c>
      <c r="AK51" s="248" t="s">
        <v>8</v>
      </c>
      <c r="AL51" s="248" t="s">
        <v>5</v>
      </c>
      <c r="AM51" s="109"/>
    </row>
    <row r="52" spans="1:39" s="11" customFormat="1" ht="33">
      <c r="A52" s="193"/>
      <c r="B52" s="193"/>
      <c r="C52" s="234"/>
      <c r="D52" s="199"/>
      <c r="E52" s="234"/>
      <c r="F52" s="193"/>
      <c r="G52" s="235"/>
      <c r="H52" s="235"/>
      <c r="I52" s="12"/>
      <c r="J52" s="65" t="s">
        <v>60</v>
      </c>
      <c r="K52" s="179" t="s">
        <v>61</v>
      </c>
      <c r="L52" s="65" t="s">
        <v>63</v>
      </c>
      <c r="M52" s="179" t="s">
        <v>64</v>
      </c>
      <c r="N52" s="12"/>
      <c r="O52" s="65" t="s">
        <v>60</v>
      </c>
      <c r="P52" s="179" t="s">
        <v>61</v>
      </c>
      <c r="Q52" s="65" t="s">
        <v>63</v>
      </c>
      <c r="R52" s="179" t="s">
        <v>64</v>
      </c>
      <c r="T52" s="65" t="s">
        <v>60</v>
      </c>
      <c r="U52" s="179" t="s">
        <v>61</v>
      </c>
      <c r="V52" s="65" t="s">
        <v>63</v>
      </c>
      <c r="W52" s="179" t="s">
        <v>64</v>
      </c>
      <c r="Y52" s="179" t="s">
        <v>60</v>
      </c>
      <c r="Z52" s="179" t="s">
        <v>61</v>
      </c>
      <c r="AA52" s="179" t="s">
        <v>65</v>
      </c>
      <c r="AB52" s="179" t="s">
        <v>64</v>
      </c>
      <c r="AD52" s="179" t="s">
        <v>60</v>
      </c>
      <c r="AE52" s="179" t="s">
        <v>61</v>
      </c>
      <c r="AF52" s="179" t="s">
        <v>65</v>
      </c>
      <c r="AG52" s="179" t="s">
        <v>64</v>
      </c>
      <c r="AI52" s="249"/>
      <c r="AJ52" s="249"/>
      <c r="AK52" s="249"/>
      <c r="AL52" s="249"/>
      <c r="AM52" s="109"/>
    </row>
    <row r="53" spans="1:39" ht="87.75" customHeight="1">
      <c r="A53" s="228" t="s">
        <v>36</v>
      </c>
      <c r="B53" s="209" t="s">
        <v>37</v>
      </c>
      <c r="C53" s="209" t="s">
        <v>99</v>
      </c>
      <c r="D53" s="237" t="s">
        <v>73</v>
      </c>
      <c r="E53" s="237"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26">
        <v>1</v>
      </c>
      <c r="AE53" s="26">
        <v>1</v>
      </c>
      <c r="AF53" s="142">
        <v>103.180274</v>
      </c>
      <c r="AG53" s="142">
        <v>99.980258000000006</v>
      </c>
      <c r="AH53" s="112"/>
      <c r="AI53" s="125">
        <v>1</v>
      </c>
      <c r="AJ53" s="162">
        <f>(K53+P53+U53+Z53+AE53)/5</f>
        <v>1</v>
      </c>
      <c r="AK53" s="66">
        <f>L53+Q53+V53+AA53+AF53</f>
        <v>2392.336652</v>
      </c>
      <c r="AL53" s="66">
        <f>M53+R53+W53+AB53+AG53</f>
        <v>2283.4512369999998</v>
      </c>
    </row>
    <row r="54" spans="1:39" ht="63.75">
      <c r="A54" s="229"/>
      <c r="B54" s="211"/>
      <c r="C54" s="211"/>
      <c r="D54" s="239"/>
      <c r="E54" s="239"/>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26">
        <v>1</v>
      </c>
      <c r="AE54" s="26">
        <v>1</v>
      </c>
      <c r="AF54" s="142">
        <v>196.819726</v>
      </c>
      <c r="AG54" s="142">
        <v>15.407733</v>
      </c>
      <c r="AH54" s="112"/>
      <c r="AI54" s="125">
        <v>1</v>
      </c>
      <c r="AJ54" s="162">
        <f>(K54+P54+U54+Z54+AE54)/5</f>
        <v>1.00003</v>
      </c>
      <c r="AK54" s="66">
        <f>L54+Q54+V54+AA54+AF54</f>
        <v>460.02954799999998</v>
      </c>
      <c r="AL54" s="66">
        <f>M54+R54+W54+AB54+AG54</f>
        <v>267.26691699999998</v>
      </c>
    </row>
    <row r="55" spans="1:39" s="6" customFormat="1" ht="15.7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43"/>
      <c r="AF55" s="115">
        <f>SUM(AF53:AF54)</f>
        <v>300</v>
      </c>
      <c r="AG55" s="115">
        <f>SUM(AG53:AG54)</f>
        <v>115.387991</v>
      </c>
      <c r="AH55" s="164"/>
      <c r="AI55" s="105"/>
      <c r="AJ55" s="105"/>
      <c r="AK55" s="68">
        <f>SUM(AK53:AK54)</f>
        <v>2852.3661999999999</v>
      </c>
      <c r="AL55" s="68">
        <f>SUM(AL53:AL54)</f>
        <v>2550.7181539999997</v>
      </c>
      <c r="AM55" s="109"/>
    </row>
    <row r="56" spans="1:39" s="6" customFormat="1" ht="15.7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F56" s="60"/>
      <c r="AG56" s="60"/>
      <c r="AI56" s="108"/>
      <c r="AJ56" s="108"/>
      <c r="AK56" s="63"/>
      <c r="AL56" s="109"/>
      <c r="AM56" s="109"/>
    </row>
    <row r="57" spans="1:39">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F57" s="100"/>
      <c r="AG57" s="100"/>
      <c r="AI57" s="104"/>
      <c r="AJ57" s="104"/>
      <c r="AK57" s="104"/>
    </row>
    <row r="58" spans="1:39">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F58" s="7"/>
      <c r="AG58" s="7"/>
      <c r="AI58" s="104"/>
      <c r="AJ58" s="104"/>
      <c r="AK58" s="104"/>
    </row>
    <row r="59" spans="1:39" s="11" customFormat="1" ht="15" customHeight="1">
      <c r="A59" s="193" t="s">
        <v>2</v>
      </c>
      <c r="B59" s="193" t="s">
        <v>3</v>
      </c>
      <c r="C59" s="233" t="s">
        <v>95</v>
      </c>
      <c r="D59" s="197" t="s">
        <v>68</v>
      </c>
      <c r="E59" s="233" t="s">
        <v>88</v>
      </c>
      <c r="F59" s="193" t="s">
        <v>19</v>
      </c>
      <c r="G59" s="235" t="s">
        <v>100</v>
      </c>
      <c r="H59" s="235" t="s">
        <v>122</v>
      </c>
      <c r="I59" s="10"/>
      <c r="J59" s="193">
        <v>2016</v>
      </c>
      <c r="K59" s="193"/>
      <c r="L59" s="193"/>
      <c r="M59" s="193"/>
      <c r="N59" s="10"/>
      <c r="O59" s="193">
        <v>2017</v>
      </c>
      <c r="P59" s="193"/>
      <c r="Q59" s="193"/>
      <c r="R59" s="193"/>
      <c r="T59" s="193">
        <v>2018</v>
      </c>
      <c r="U59" s="193"/>
      <c r="V59" s="193"/>
      <c r="W59" s="193"/>
      <c r="Y59" s="193">
        <v>2019</v>
      </c>
      <c r="Z59" s="193"/>
      <c r="AA59" s="193"/>
      <c r="AB59" s="193"/>
      <c r="AD59" s="214">
        <v>2020</v>
      </c>
      <c r="AE59" s="215"/>
      <c r="AF59" s="215"/>
      <c r="AG59" s="215"/>
      <c r="AI59" s="246" t="s">
        <v>20</v>
      </c>
      <c r="AJ59" s="247"/>
      <c r="AK59" s="247"/>
      <c r="AL59" s="247"/>
      <c r="AM59" s="109"/>
    </row>
    <row r="60" spans="1:39" s="11" customFormat="1" ht="16.5" customHeight="1">
      <c r="A60" s="193"/>
      <c r="B60" s="193"/>
      <c r="C60" s="201"/>
      <c r="D60" s="198"/>
      <c r="E60" s="201"/>
      <c r="F60" s="193"/>
      <c r="G60" s="235"/>
      <c r="H60" s="235"/>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2" t="s">
        <v>7</v>
      </c>
      <c r="AE60" s="192"/>
      <c r="AF60" s="192" t="s">
        <v>8</v>
      </c>
      <c r="AG60" s="192"/>
      <c r="AI60" s="248" t="s">
        <v>6</v>
      </c>
      <c r="AJ60" s="248" t="s">
        <v>67</v>
      </c>
      <c r="AK60" s="248" t="s">
        <v>8</v>
      </c>
      <c r="AL60" s="248" t="s">
        <v>5</v>
      </c>
      <c r="AM60" s="109"/>
    </row>
    <row r="61" spans="1:39" s="11" customFormat="1" ht="33">
      <c r="A61" s="193"/>
      <c r="B61" s="193"/>
      <c r="C61" s="234"/>
      <c r="D61" s="199"/>
      <c r="E61" s="234"/>
      <c r="F61" s="193"/>
      <c r="G61" s="235"/>
      <c r="H61" s="235"/>
      <c r="I61" s="12"/>
      <c r="J61" s="65" t="s">
        <v>60</v>
      </c>
      <c r="K61" s="179" t="s">
        <v>61</v>
      </c>
      <c r="L61" s="65" t="s">
        <v>63</v>
      </c>
      <c r="M61" s="179" t="s">
        <v>64</v>
      </c>
      <c r="N61" s="12"/>
      <c r="O61" s="65" t="s">
        <v>60</v>
      </c>
      <c r="P61" s="179" t="s">
        <v>61</v>
      </c>
      <c r="Q61" s="65" t="s">
        <v>63</v>
      </c>
      <c r="R61" s="179" t="s">
        <v>64</v>
      </c>
      <c r="T61" s="65" t="s">
        <v>60</v>
      </c>
      <c r="U61" s="179" t="s">
        <v>61</v>
      </c>
      <c r="V61" s="65" t="s">
        <v>63</v>
      </c>
      <c r="W61" s="179" t="s">
        <v>64</v>
      </c>
      <c r="Y61" s="179" t="s">
        <v>60</v>
      </c>
      <c r="Z61" s="179" t="s">
        <v>61</v>
      </c>
      <c r="AA61" s="179" t="s">
        <v>65</v>
      </c>
      <c r="AB61" s="179" t="s">
        <v>64</v>
      </c>
      <c r="AD61" s="179" t="s">
        <v>60</v>
      </c>
      <c r="AE61" s="179" t="s">
        <v>61</v>
      </c>
      <c r="AF61" s="179" t="s">
        <v>65</v>
      </c>
      <c r="AG61" s="179" t="s">
        <v>64</v>
      </c>
      <c r="AI61" s="249"/>
      <c r="AJ61" s="249"/>
      <c r="AK61" s="249"/>
      <c r="AL61" s="249"/>
      <c r="AM61" s="109"/>
    </row>
    <row r="62" spans="1:39" ht="110.25" customHeight="1">
      <c r="A62" s="228" t="s">
        <v>40</v>
      </c>
      <c r="B62" s="209" t="s">
        <v>13</v>
      </c>
      <c r="C62" s="209" t="s">
        <v>99</v>
      </c>
      <c r="D62" s="209" t="s">
        <v>74</v>
      </c>
      <c r="E62" s="237"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26">
        <v>1</v>
      </c>
      <c r="AE62" s="151">
        <v>1</v>
      </c>
      <c r="AF62" s="142">
        <v>1386.52396</v>
      </c>
      <c r="AG62" s="142">
        <v>699.32277099999999</v>
      </c>
      <c r="AH62" s="112"/>
      <c r="AI62" s="125">
        <v>1</v>
      </c>
      <c r="AJ62" s="162">
        <f>(K62+P62+U62+Z62+AE62)/5</f>
        <v>1</v>
      </c>
      <c r="AK62" s="66">
        <f>L62+Q62+V62+AA62+AF62</f>
        <v>6362.5908240000008</v>
      </c>
      <c r="AL62" s="66">
        <f>M62+R62+W62+AB62+AG62</f>
        <v>5659.6993210000001</v>
      </c>
    </row>
    <row r="63" spans="1:39" ht="110.25" customHeight="1">
      <c r="A63" s="250"/>
      <c r="B63" s="210"/>
      <c r="C63" s="210"/>
      <c r="D63" s="210"/>
      <c r="E63" s="238"/>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26">
        <v>1</v>
      </c>
      <c r="AE63" s="151">
        <v>0.88219999999999998</v>
      </c>
      <c r="AF63" s="142">
        <v>6507.2980399999997</v>
      </c>
      <c r="AG63" s="142">
        <v>2936.086601</v>
      </c>
      <c r="AH63" s="112"/>
      <c r="AI63" s="125">
        <v>1</v>
      </c>
      <c r="AJ63" s="162">
        <f>(K63+P63+U63+Z63+AE63)/5</f>
        <v>0.97397142857142849</v>
      </c>
      <c r="AK63" s="66">
        <f t="shared" ref="AK63:AL64" si="19">L63+Q63+V63+AA63+AF63</f>
        <v>25266.580235000001</v>
      </c>
      <c r="AL63" s="66">
        <f t="shared" si="19"/>
        <v>21295.225640000001</v>
      </c>
    </row>
    <row r="64" spans="1:39" ht="51">
      <c r="A64" s="229"/>
      <c r="B64" s="211"/>
      <c r="C64" s="211"/>
      <c r="D64" s="211"/>
      <c r="E64" s="239"/>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63"/>
      <c r="AE64" s="67"/>
      <c r="AF64" s="142"/>
      <c r="AG64" s="142"/>
      <c r="AH64" s="112"/>
      <c r="AI64" s="125">
        <v>1</v>
      </c>
      <c r="AJ64" s="125">
        <v>1</v>
      </c>
      <c r="AK64" s="66">
        <f t="shared" si="19"/>
        <v>5.1267620000000003</v>
      </c>
      <c r="AL64" s="66">
        <f t="shared" si="19"/>
        <v>5.1267620000000003</v>
      </c>
    </row>
    <row r="65" spans="1:39" s="6" customFormat="1" ht="15.7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43"/>
      <c r="AF65" s="43">
        <f>SUM(AF62:AF64)</f>
        <v>7893.8220000000001</v>
      </c>
      <c r="AG65" s="43">
        <f>SUM(AG62:AG64)</f>
        <v>3635.4093720000001</v>
      </c>
      <c r="AI65" s="105"/>
      <c r="AJ65" s="105"/>
      <c r="AK65" s="68">
        <f>SUM(AK62:AK64)</f>
        <v>31634.297821</v>
      </c>
      <c r="AL65" s="68">
        <f>SUM(AL62:AL64)</f>
        <v>26960.051723</v>
      </c>
      <c r="AM65" s="109"/>
    </row>
    <row r="66" spans="1:39" s="6" customFormat="1" ht="15.7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F66" s="61"/>
      <c r="AG66" s="61"/>
      <c r="AI66" s="108"/>
      <c r="AJ66" s="108"/>
      <c r="AK66" s="63"/>
      <c r="AL66" s="109"/>
      <c r="AM66" s="109"/>
    </row>
    <row r="67" spans="1:39">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F67" s="7"/>
      <c r="AG67" s="7"/>
      <c r="AI67" s="104"/>
      <c r="AJ67" s="104"/>
      <c r="AK67" s="104"/>
    </row>
    <row r="68" spans="1:39">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F68" s="7"/>
      <c r="AG68" s="7"/>
      <c r="AI68" s="104"/>
      <c r="AJ68" s="104"/>
      <c r="AK68" s="104"/>
    </row>
    <row r="69" spans="1:39" s="11" customFormat="1" ht="15" customHeight="1">
      <c r="A69" s="193" t="s">
        <v>2</v>
      </c>
      <c r="B69" s="193" t="s">
        <v>3</v>
      </c>
      <c r="C69" s="233" t="s">
        <v>95</v>
      </c>
      <c r="D69" s="197" t="s">
        <v>68</v>
      </c>
      <c r="E69" s="233" t="s">
        <v>88</v>
      </c>
      <c r="F69" s="193" t="s">
        <v>19</v>
      </c>
      <c r="G69" s="235" t="s">
        <v>100</v>
      </c>
      <c r="H69" s="235" t="s">
        <v>122</v>
      </c>
      <c r="I69" s="10"/>
      <c r="J69" s="193">
        <v>2016</v>
      </c>
      <c r="K69" s="193"/>
      <c r="L69" s="193"/>
      <c r="M69" s="193"/>
      <c r="N69" s="10"/>
      <c r="O69" s="193">
        <v>2017</v>
      </c>
      <c r="P69" s="193"/>
      <c r="Q69" s="193"/>
      <c r="R69" s="193"/>
      <c r="T69" s="193">
        <v>2018</v>
      </c>
      <c r="U69" s="193"/>
      <c r="V69" s="193"/>
      <c r="W69" s="193"/>
      <c r="Y69" s="193">
        <v>2019</v>
      </c>
      <c r="Z69" s="193"/>
      <c r="AA69" s="193"/>
      <c r="AB69" s="193"/>
      <c r="AD69" s="214">
        <v>2020</v>
      </c>
      <c r="AE69" s="215"/>
      <c r="AF69" s="215"/>
      <c r="AG69" s="215"/>
      <c r="AI69" s="246" t="s">
        <v>20</v>
      </c>
      <c r="AJ69" s="247"/>
      <c r="AK69" s="247"/>
      <c r="AL69" s="247"/>
      <c r="AM69" s="109"/>
    </row>
    <row r="70" spans="1:39" s="11" customFormat="1" ht="16.5" customHeight="1">
      <c r="A70" s="193"/>
      <c r="B70" s="193"/>
      <c r="C70" s="201"/>
      <c r="D70" s="198"/>
      <c r="E70" s="201"/>
      <c r="F70" s="193"/>
      <c r="G70" s="235"/>
      <c r="H70" s="235"/>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2" t="s">
        <v>7</v>
      </c>
      <c r="AE70" s="192"/>
      <c r="AF70" s="192" t="s">
        <v>8</v>
      </c>
      <c r="AG70" s="192"/>
      <c r="AI70" s="248" t="s">
        <v>6</v>
      </c>
      <c r="AJ70" s="248" t="s">
        <v>67</v>
      </c>
      <c r="AK70" s="248" t="s">
        <v>8</v>
      </c>
      <c r="AL70" s="248" t="s">
        <v>5</v>
      </c>
      <c r="AM70" s="109"/>
    </row>
    <row r="71" spans="1:39" s="11" customFormat="1" ht="33">
      <c r="A71" s="193"/>
      <c r="B71" s="193"/>
      <c r="C71" s="234"/>
      <c r="D71" s="199"/>
      <c r="E71" s="234"/>
      <c r="F71" s="193"/>
      <c r="G71" s="235"/>
      <c r="H71" s="235"/>
      <c r="I71" s="12"/>
      <c r="J71" s="65" t="s">
        <v>60</v>
      </c>
      <c r="K71" s="179" t="s">
        <v>61</v>
      </c>
      <c r="L71" s="65" t="s">
        <v>63</v>
      </c>
      <c r="M71" s="179" t="s">
        <v>64</v>
      </c>
      <c r="N71" s="12"/>
      <c r="O71" s="65" t="s">
        <v>60</v>
      </c>
      <c r="P71" s="179" t="s">
        <v>61</v>
      </c>
      <c r="Q71" s="65" t="s">
        <v>63</v>
      </c>
      <c r="R71" s="179" t="s">
        <v>64</v>
      </c>
      <c r="T71" s="65" t="s">
        <v>60</v>
      </c>
      <c r="U71" s="179" t="s">
        <v>61</v>
      </c>
      <c r="V71" s="65" t="s">
        <v>63</v>
      </c>
      <c r="W71" s="179" t="s">
        <v>64</v>
      </c>
      <c r="Y71" s="179" t="s">
        <v>60</v>
      </c>
      <c r="Z71" s="179" t="s">
        <v>61</v>
      </c>
      <c r="AA71" s="179" t="s">
        <v>65</v>
      </c>
      <c r="AB71" s="179" t="s">
        <v>64</v>
      </c>
      <c r="AD71" s="179" t="s">
        <v>60</v>
      </c>
      <c r="AE71" s="179" t="s">
        <v>61</v>
      </c>
      <c r="AF71" s="179" t="s">
        <v>65</v>
      </c>
      <c r="AG71" s="179" t="s">
        <v>64</v>
      </c>
      <c r="AI71" s="249"/>
      <c r="AJ71" s="249"/>
      <c r="AK71" s="249"/>
      <c r="AL71" s="249"/>
      <c r="AM71" s="109"/>
    </row>
    <row r="72" spans="1:39" ht="180">
      <c r="A72" s="39"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26">
        <v>1</v>
      </c>
      <c r="AE72" s="151">
        <v>0.9637</v>
      </c>
      <c r="AF72" s="142">
        <v>3800</v>
      </c>
      <c r="AG72" s="142">
        <v>1481.858152</v>
      </c>
      <c r="AH72" s="112"/>
      <c r="AI72" s="125">
        <v>1</v>
      </c>
      <c r="AJ72" s="162">
        <f>(K72+P72+U72+Z72+AE72)/5</f>
        <v>0.94014000000000009</v>
      </c>
      <c r="AK72" s="66">
        <f>L72+Q72+V72+AA72+AF72</f>
        <v>16362.352116</v>
      </c>
      <c r="AL72" s="66">
        <f>M72+R72+W72+AB72+AG72</f>
        <v>11985.056539000001</v>
      </c>
    </row>
    <row r="73" spans="1:39" s="6" customFormat="1" ht="15.7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43"/>
      <c r="AF73" s="43">
        <f>SUM(AF72)</f>
        <v>3800</v>
      </c>
      <c r="AG73" s="43">
        <f>SUM(AG72)</f>
        <v>1481.858152</v>
      </c>
      <c r="AI73" s="105"/>
      <c r="AJ73" s="105"/>
      <c r="AK73" s="68">
        <f>SUM(AK72)</f>
        <v>16362.352116</v>
      </c>
      <c r="AL73" s="68">
        <f>SUM(AL72)</f>
        <v>11985.056539000001</v>
      </c>
      <c r="AM73" s="109"/>
    </row>
    <row r="74" spans="1:39">
      <c r="J74" s="112"/>
      <c r="K74" s="112"/>
      <c r="L74" s="112"/>
      <c r="M74" s="112"/>
      <c r="N74" s="158"/>
      <c r="O74" s="112"/>
      <c r="P74" s="112"/>
      <c r="Q74" s="112"/>
      <c r="R74" s="112"/>
      <c r="W74" s="112"/>
      <c r="X74" s="112"/>
      <c r="AB74" s="112"/>
      <c r="AC74" s="112"/>
      <c r="AD74" s="112"/>
      <c r="AG74" s="112"/>
    </row>
    <row r="75" spans="1:39">
      <c r="W75" s="112"/>
      <c r="X75" s="112"/>
      <c r="AB75" s="112"/>
      <c r="AC75" s="112"/>
      <c r="AD75" s="112"/>
      <c r="AF75" s="93"/>
      <c r="AG75" s="93"/>
    </row>
  </sheetData>
  <mergeCells count="179">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 ref="D69:D71"/>
    <mergeCell ref="E69:E71"/>
    <mergeCell ref="E62:E64"/>
    <mergeCell ref="A62:A64"/>
    <mergeCell ref="B62:B64"/>
    <mergeCell ref="C62:C64"/>
    <mergeCell ref="D62:D64"/>
    <mergeCell ref="Y69:AB69"/>
    <mergeCell ref="AD69:AG69"/>
    <mergeCell ref="A69:A71"/>
    <mergeCell ref="B69:B71"/>
    <mergeCell ref="C69:C7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E53:E54"/>
    <mergeCell ref="A53:A54"/>
    <mergeCell ref="B53:B54"/>
    <mergeCell ref="C53:C54"/>
    <mergeCell ref="D53:D54"/>
    <mergeCell ref="A59:A61"/>
    <mergeCell ref="B59:B61"/>
    <mergeCell ref="C59:C61"/>
    <mergeCell ref="D59:D61"/>
    <mergeCell ref="E59:E61"/>
    <mergeCell ref="V51:W51"/>
    <mergeCell ref="Y51:Z51"/>
    <mergeCell ref="AA51:AB51"/>
    <mergeCell ref="AD51:AE51"/>
    <mergeCell ref="AF51:AG51"/>
    <mergeCell ref="AI51:AI52"/>
    <mergeCell ref="AJ51:AJ52"/>
    <mergeCell ref="AK51:AK52"/>
    <mergeCell ref="D50:D52"/>
    <mergeCell ref="E50:E52"/>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E31:E34"/>
    <mergeCell ref="H31:H34"/>
    <mergeCell ref="A31:A34"/>
    <mergeCell ref="B31:B34"/>
    <mergeCell ref="C31:C34"/>
    <mergeCell ref="D31:D34"/>
    <mergeCell ref="D36:D39"/>
    <mergeCell ref="E36:E39"/>
    <mergeCell ref="H36:H38"/>
    <mergeCell ref="A36:A39"/>
    <mergeCell ref="B36:B39"/>
    <mergeCell ref="C36:C39"/>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B16:B22"/>
    <mergeCell ref="C16:C22"/>
    <mergeCell ref="D16:D22"/>
    <mergeCell ref="E16:E22"/>
    <mergeCell ref="H16:H22"/>
    <mergeCell ref="A16:A22"/>
    <mergeCell ref="B28:B30"/>
    <mergeCell ref="C28:C30"/>
    <mergeCell ref="D28:D30"/>
    <mergeCell ref="E28:E30"/>
    <mergeCell ref="F28:F30"/>
    <mergeCell ref="G28:G30"/>
    <mergeCell ref="A28:A30"/>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A3:F3"/>
    <mergeCell ref="A4:F4"/>
    <mergeCell ref="A5:F5"/>
    <mergeCell ref="A6:F6"/>
    <mergeCell ref="B10:F10"/>
    <mergeCell ref="B13:B15"/>
    <mergeCell ref="C13:C15"/>
    <mergeCell ref="D13:D15"/>
    <mergeCell ref="E13:E15"/>
    <mergeCell ref="F13:F15"/>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Julio 2020</vt:lpstr>
      <vt:lpstr>'Julio 2020'!Área_de_impresión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CRISTHIAN CAMILO RODRIGUEZ MELO</cp:lastModifiedBy>
  <cp:lastPrinted>2020-05-20T22:21:52Z</cp:lastPrinted>
  <dcterms:created xsi:type="dcterms:W3CDTF">2009-07-24T20:19:08Z</dcterms:created>
  <dcterms:modified xsi:type="dcterms:W3CDTF">2020-09-14T16:44:43Z</dcterms:modified>
</cp:coreProperties>
</file>